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tabRatio="878"/>
  </bookViews>
  <sheets>
    <sheet name="CONTENTS" sheetId="31" r:id="rId1"/>
    <sheet name="Banking Pro" sheetId="30" r:id="rId2"/>
    <sheet name="Bank CD" sheetId="1" r:id="rId3"/>
    <sheet name="Dist CD" sheetId="4" r:id="rId4"/>
    <sheet name="Business" sheetId="5" r:id="rId5"/>
    <sheet name="Seg ADV" sheetId="18" r:id="rId6"/>
    <sheet name="Total Prio" sheetId="6" r:id="rId7"/>
    <sheet name="Crop" sheetId="19" r:id="rId8"/>
    <sheet name="Details Agri" sheetId="37" r:id="rId9"/>
    <sheet name="Agri" sheetId="7" r:id="rId10"/>
    <sheet name="Prio MSME" sheetId="8" r:id="rId11"/>
    <sheet name="Ser" sheetId="9" r:id="rId12"/>
    <sheet name="KCC" sheetId="11" r:id="rId13"/>
    <sheet name="MSME" sheetId="12" r:id="rId14"/>
    <sheet name="Housing" sheetId="13" r:id="rId15"/>
    <sheet name="Education" sheetId="14" r:id="rId16"/>
    <sheet name="Weaker" sheetId="20" r:id="rId17"/>
    <sheet name="Minority" sheetId="10" r:id="rId18"/>
    <sheet name="Tea" sheetId="15" r:id="rId19"/>
    <sheet name="SHG" sheetId="16" r:id="rId20"/>
    <sheet name="No Frill" sheetId="17" r:id="rId21"/>
    <sheet name="PMEGP" sheetId="21" r:id="rId22"/>
    <sheet name="PMEGP REC" sheetId="24" r:id="rId23"/>
    <sheet name="Bakijai" sheetId="25" r:id="rId24"/>
    <sheet name="Mudra" sheetId="26" r:id="rId25"/>
    <sheet name="SSS" sheetId="27" r:id="rId26"/>
    <sheet name="SUI" sheetId="45" r:id="rId27"/>
    <sheet name="NULM" sheetId="46" r:id="rId28"/>
    <sheet name="DIGITISATION" sheetId="47" r:id="rId29"/>
    <sheet name="DATA SEEDING" sheetId="48" r:id="rId30"/>
    <sheet name="NRLM" sheetId="49" r:id="rId31"/>
    <sheet name="ACP Target" sheetId="32" r:id="rId32"/>
    <sheet name="ACP SUB SEC Achive" sheetId="40" r:id="rId33"/>
    <sheet name="Per ACP Achiv" sheetId="33" r:id="rId34"/>
    <sheet name="Blocks" sheetId="43" r:id="rId35"/>
    <sheet name="FLC" sheetId="38" r:id="rId36"/>
    <sheet name="DCC" sheetId="44" r:id="rId37"/>
  </sheets>
  <externalReferences>
    <externalReference r:id="rId38"/>
  </externalReferences>
  <definedNames>
    <definedName name="_xlnm._FilterDatabase" localSheetId="31" hidden="1">'ACP Target'!#REF!</definedName>
    <definedName name="_xlnm._FilterDatabase" localSheetId="8" hidden="1">[1]Sheet2!$H$20:$N$20</definedName>
    <definedName name="_xlnm.Print_Area" localSheetId="9">Agri!$A$1:$K$36</definedName>
  </definedNames>
  <calcPr calcId="124519"/>
</workbook>
</file>

<file path=xl/calcChain.xml><?xml version="1.0" encoding="utf-8"?>
<calcChain xmlns="http://schemas.openxmlformats.org/spreadsheetml/2006/main">
  <c r="C34" i="7"/>
  <c r="C32"/>
  <c r="A6" i="32"/>
  <c r="A7"/>
  <c r="A8"/>
  <c r="A9"/>
  <c r="A10"/>
  <c r="A11"/>
  <c r="A12"/>
  <c r="A13"/>
  <c r="A14"/>
  <c r="A15"/>
  <c r="A16"/>
  <c r="A17"/>
  <c r="A18"/>
  <c r="A19"/>
  <c r="A9" i="16"/>
  <c r="A10"/>
  <c r="A11"/>
  <c r="A12"/>
  <c r="A13"/>
  <c r="A14"/>
  <c r="A15"/>
  <c r="A16"/>
  <c r="A17"/>
  <c r="A18"/>
  <c r="A19"/>
  <c r="A20"/>
  <c r="A21"/>
  <c r="A22"/>
  <c r="G34" i="37"/>
  <c r="C34"/>
  <c r="H32"/>
  <c r="G32"/>
  <c r="D32"/>
  <c r="C32"/>
  <c r="D32" i="7"/>
  <c r="G34" i="49" l="1"/>
  <c r="F34"/>
  <c r="E34"/>
  <c r="D34"/>
  <c r="C34"/>
  <c r="G32"/>
  <c r="F32"/>
  <c r="E32"/>
  <c r="D32"/>
  <c r="C32"/>
  <c r="G30"/>
  <c r="F30"/>
  <c r="E30"/>
  <c r="D30"/>
  <c r="C30"/>
  <c r="G21"/>
  <c r="G35" s="1"/>
  <c r="F21"/>
  <c r="F35" s="1"/>
  <c r="E21"/>
  <c r="E35" s="1"/>
  <c r="D21"/>
  <c r="D35" s="1"/>
  <c r="C21"/>
  <c r="C35" s="1"/>
  <c r="G34" i="48"/>
  <c r="F34"/>
  <c r="E34"/>
  <c r="D34"/>
  <c r="C34"/>
  <c r="G32"/>
  <c r="F32"/>
  <c r="E32"/>
  <c r="D32"/>
  <c r="C32"/>
  <c r="G30"/>
  <c r="F30"/>
  <c r="E30"/>
  <c r="D30"/>
  <c r="C30"/>
  <c r="G21"/>
  <c r="G35" s="1"/>
  <c r="F21"/>
  <c r="F35" s="1"/>
  <c r="E21"/>
  <c r="E35" s="1"/>
  <c r="D21"/>
  <c r="D35" s="1"/>
  <c r="C21"/>
  <c r="C35" s="1"/>
  <c r="P36" i="47"/>
  <c r="O36"/>
  <c r="N36"/>
  <c r="M36"/>
  <c r="L36"/>
  <c r="K36"/>
  <c r="J36"/>
  <c r="I36"/>
  <c r="H36"/>
  <c r="G36"/>
  <c r="F36"/>
  <c r="E36"/>
  <c r="D36"/>
  <c r="C36"/>
  <c r="P34"/>
  <c r="O34"/>
  <c r="N34"/>
  <c r="M34"/>
  <c r="L34"/>
  <c r="K34"/>
  <c r="J34"/>
  <c r="I34"/>
  <c r="H34"/>
  <c r="G34"/>
  <c r="F34"/>
  <c r="E34"/>
  <c r="D34"/>
  <c r="C34"/>
  <c r="P32"/>
  <c r="O32"/>
  <c r="N32"/>
  <c r="M32"/>
  <c r="L32"/>
  <c r="K32"/>
  <c r="J32"/>
  <c r="I32"/>
  <c r="H32"/>
  <c r="G32"/>
  <c r="F32"/>
  <c r="E32"/>
  <c r="D32"/>
  <c r="C32"/>
  <c r="P23"/>
  <c r="P37" s="1"/>
  <c r="O23"/>
  <c r="O37" s="1"/>
  <c r="N23"/>
  <c r="N37" s="1"/>
  <c r="M23"/>
  <c r="M37" s="1"/>
  <c r="L23"/>
  <c r="L37" s="1"/>
  <c r="K23"/>
  <c r="K37" s="1"/>
  <c r="J23"/>
  <c r="J37" s="1"/>
  <c r="I23"/>
  <c r="I37" s="1"/>
  <c r="H23"/>
  <c r="H37" s="1"/>
  <c r="G23"/>
  <c r="G37" s="1"/>
  <c r="F23"/>
  <c r="F37" s="1"/>
  <c r="E23"/>
  <c r="E37" s="1"/>
  <c r="D23"/>
  <c r="D37" s="1"/>
  <c r="C23"/>
  <c r="C37" s="1"/>
  <c r="E36" i="46"/>
  <c r="J35"/>
  <c r="I35"/>
  <c r="I36" s="1"/>
  <c r="G35"/>
  <c r="F35"/>
  <c r="E35"/>
  <c r="D35"/>
  <c r="C35"/>
  <c r="J33"/>
  <c r="I33"/>
  <c r="H33"/>
  <c r="G33"/>
  <c r="F33"/>
  <c r="E33"/>
  <c r="D33"/>
  <c r="C33"/>
  <c r="J31"/>
  <c r="I31"/>
  <c r="H31"/>
  <c r="G31"/>
  <c r="F31"/>
  <c r="E31"/>
  <c r="D31"/>
  <c r="C31"/>
  <c r="J22"/>
  <c r="J36" s="1"/>
  <c r="I22"/>
  <c r="H22"/>
  <c r="H36" s="1"/>
  <c r="G22"/>
  <c r="G36" s="1"/>
  <c r="F22"/>
  <c r="F36" s="1"/>
  <c r="E22"/>
  <c r="D22"/>
  <c r="D36" s="1"/>
  <c r="C22"/>
  <c r="C36" s="1"/>
  <c r="H35" i="45"/>
  <c r="G35"/>
  <c r="F35"/>
  <c r="E35"/>
  <c r="I35" s="1"/>
  <c r="D35"/>
  <c r="J35" s="1"/>
  <c r="C35"/>
  <c r="J34"/>
  <c r="I34"/>
  <c r="H33"/>
  <c r="G33"/>
  <c r="F33"/>
  <c r="J33" s="1"/>
  <c r="E33"/>
  <c r="D33"/>
  <c r="C33"/>
  <c r="I33" s="1"/>
  <c r="J32"/>
  <c r="I32"/>
  <c r="H31"/>
  <c r="G31"/>
  <c r="F31"/>
  <c r="E31"/>
  <c r="I31" s="1"/>
  <c r="D31"/>
  <c r="J31" s="1"/>
  <c r="C31"/>
  <c r="J30"/>
  <c r="I30"/>
  <c r="J29"/>
  <c r="I29"/>
  <c r="J28"/>
  <c r="I28"/>
  <c r="J27"/>
  <c r="I27"/>
  <c r="J26"/>
  <c r="I26"/>
  <c r="J25"/>
  <c r="I25"/>
  <c r="J24"/>
  <c r="I24"/>
  <c r="J23"/>
  <c r="I23"/>
  <c r="H22"/>
  <c r="H36" s="1"/>
  <c r="G22"/>
  <c r="G36" s="1"/>
  <c r="F22"/>
  <c r="F36" s="1"/>
  <c r="E22"/>
  <c r="E36" s="1"/>
  <c r="D22"/>
  <c r="J22" s="1"/>
  <c r="C22"/>
  <c r="C36" s="1"/>
  <c r="I36" s="1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F26" i="18"/>
  <c r="F27"/>
  <c r="F28"/>
  <c r="F29"/>
  <c r="F30"/>
  <c r="F31"/>
  <c r="F34"/>
  <c r="F35"/>
  <c r="F38"/>
  <c r="F23"/>
  <c r="D21"/>
  <c r="D24"/>
  <c r="D25"/>
  <c r="D26"/>
  <c r="D27"/>
  <c r="D28"/>
  <c r="D29"/>
  <c r="D30"/>
  <c r="D23"/>
  <c r="F7" i="4"/>
  <c r="F30" i="1"/>
  <c r="I22" i="45" l="1"/>
  <c r="D36"/>
  <c r="J36" s="1"/>
  <c r="D25" i="38"/>
  <c r="C25"/>
  <c r="O28" i="33"/>
  <c r="N12"/>
  <c r="N6"/>
  <c r="N7"/>
  <c r="N8"/>
  <c r="N9"/>
  <c r="N10"/>
  <c r="N11"/>
  <c r="N13"/>
  <c r="N14"/>
  <c r="N15"/>
  <c r="N16"/>
  <c r="N17"/>
  <c r="N18"/>
  <c r="N19"/>
  <c r="N20"/>
  <c r="N21"/>
  <c r="N23"/>
  <c r="N24"/>
  <c r="N25"/>
  <c r="N26"/>
  <c r="N27"/>
  <c r="N28"/>
  <c r="N29"/>
  <c r="N30"/>
  <c r="N31"/>
  <c r="N32"/>
  <c r="N33"/>
  <c r="N34"/>
  <c r="N35"/>
  <c r="U6" i="40"/>
  <c r="U7"/>
  <c r="U8"/>
  <c r="U9"/>
  <c r="U10"/>
  <c r="U11"/>
  <c r="U12"/>
  <c r="U13"/>
  <c r="U14"/>
  <c r="U15"/>
  <c r="U16"/>
  <c r="U17"/>
  <c r="U18"/>
  <c r="U19"/>
  <c r="U20"/>
  <c r="U22"/>
  <c r="U23"/>
  <c r="U24"/>
  <c r="U25"/>
  <c r="U26"/>
  <c r="U27"/>
  <c r="U28"/>
  <c r="U29"/>
  <c r="U30"/>
  <c r="U31"/>
  <c r="U32"/>
  <c r="U33"/>
  <c r="U34"/>
  <c r="U5"/>
  <c r="O6"/>
  <c r="O7"/>
  <c r="O8"/>
  <c r="O9"/>
  <c r="O10"/>
  <c r="O11"/>
  <c r="O12"/>
  <c r="O13"/>
  <c r="O14"/>
  <c r="O15"/>
  <c r="O16"/>
  <c r="O17"/>
  <c r="O18"/>
  <c r="O19"/>
  <c r="O20"/>
  <c r="O22"/>
  <c r="O23"/>
  <c r="O24"/>
  <c r="O25"/>
  <c r="O26"/>
  <c r="O27"/>
  <c r="O28"/>
  <c r="O29"/>
  <c r="O30"/>
  <c r="O31"/>
  <c r="O32"/>
  <c r="O33"/>
  <c r="O34"/>
  <c r="O5"/>
  <c r="F34" i="27" l="1"/>
  <c r="E34"/>
  <c r="D34"/>
  <c r="C34"/>
  <c r="F32"/>
  <c r="E32"/>
  <c r="D32"/>
  <c r="C32"/>
  <c r="D30"/>
  <c r="E30"/>
  <c r="F30"/>
  <c r="C30"/>
  <c r="D21"/>
  <c r="E21"/>
  <c r="F21"/>
  <c r="C21"/>
  <c r="O6" i="33"/>
  <c r="M6"/>
  <c r="E31"/>
  <c r="E22"/>
  <c r="E33"/>
  <c r="L6" i="40"/>
  <c r="L7"/>
  <c r="L8"/>
  <c r="L9"/>
  <c r="L10"/>
  <c r="L11"/>
  <c r="L12"/>
  <c r="L13"/>
  <c r="L14"/>
  <c r="L15"/>
  <c r="L16"/>
  <c r="L17"/>
  <c r="L18"/>
  <c r="L19"/>
  <c r="L20"/>
  <c r="L22"/>
  <c r="L23"/>
  <c r="L24"/>
  <c r="L25"/>
  <c r="L26"/>
  <c r="L27"/>
  <c r="L28"/>
  <c r="L29"/>
  <c r="L30"/>
  <c r="L31"/>
  <c r="L32"/>
  <c r="L33"/>
  <c r="L34"/>
  <c r="L5"/>
  <c r="H6" i="30" l="1"/>
  <c r="C22" i="5"/>
  <c r="F22"/>
  <c r="G21"/>
  <c r="D22"/>
  <c r="D22" i="1"/>
  <c r="E22"/>
  <c r="C22"/>
  <c r="A21"/>
  <c r="M7" i="18"/>
  <c r="M6"/>
  <c r="J33"/>
  <c r="F24" i="1" l="1"/>
  <c r="F25"/>
  <c r="F26"/>
  <c r="F27"/>
  <c r="F28"/>
  <c r="F29"/>
  <c r="I9" i="19"/>
  <c r="I7"/>
  <c r="K31" i="33"/>
  <c r="K22"/>
  <c r="K36" s="1"/>
  <c r="H35"/>
  <c r="H33"/>
  <c r="H31"/>
  <c r="H22"/>
  <c r="N22" s="1"/>
  <c r="K33"/>
  <c r="F35"/>
  <c r="G35"/>
  <c r="J35"/>
  <c r="K35"/>
  <c r="M35"/>
  <c r="E35"/>
  <c r="E36" s="1"/>
  <c r="N36" l="1"/>
  <c r="H36"/>
  <c r="D32" i="40"/>
  <c r="E32"/>
  <c r="F32"/>
  <c r="G32"/>
  <c r="H32"/>
  <c r="I32"/>
  <c r="J32"/>
  <c r="K32"/>
  <c r="M32"/>
  <c r="N32"/>
  <c r="P32"/>
  <c r="Q32"/>
  <c r="R32"/>
  <c r="S32"/>
  <c r="T32"/>
  <c r="C32"/>
  <c r="D30"/>
  <c r="E30"/>
  <c r="F30"/>
  <c r="G30"/>
  <c r="H30"/>
  <c r="I30"/>
  <c r="J30"/>
  <c r="K30"/>
  <c r="M30"/>
  <c r="N30"/>
  <c r="P30"/>
  <c r="Q30"/>
  <c r="R30"/>
  <c r="S30"/>
  <c r="T30"/>
  <c r="C30"/>
  <c r="D21"/>
  <c r="E21"/>
  <c r="F21"/>
  <c r="G21"/>
  <c r="H21"/>
  <c r="I21"/>
  <c r="J21"/>
  <c r="K21"/>
  <c r="M21"/>
  <c r="O21" s="1"/>
  <c r="N21"/>
  <c r="P21"/>
  <c r="Q21"/>
  <c r="R21"/>
  <c r="S21"/>
  <c r="T21"/>
  <c r="C21"/>
  <c r="S36" i="16"/>
  <c r="R36"/>
  <c r="Q36"/>
  <c r="P36"/>
  <c r="O36"/>
  <c r="N36"/>
  <c r="M36"/>
  <c r="L36"/>
  <c r="K36"/>
  <c r="J36"/>
  <c r="I36"/>
  <c r="H36"/>
  <c r="G36"/>
  <c r="F36"/>
  <c r="E36"/>
  <c r="D36"/>
  <c r="C36"/>
  <c r="S34"/>
  <c r="R34"/>
  <c r="Q34"/>
  <c r="P34"/>
  <c r="O34"/>
  <c r="N34"/>
  <c r="M34"/>
  <c r="L34"/>
  <c r="K34"/>
  <c r="J34"/>
  <c r="I34"/>
  <c r="H34"/>
  <c r="G34"/>
  <c r="F34"/>
  <c r="E34"/>
  <c r="D34"/>
  <c r="C34"/>
  <c r="S32"/>
  <c r="R32"/>
  <c r="Q32"/>
  <c r="P32"/>
  <c r="O32"/>
  <c r="N32"/>
  <c r="M32"/>
  <c r="L32"/>
  <c r="K32"/>
  <c r="J32"/>
  <c r="I32"/>
  <c r="H32"/>
  <c r="G32"/>
  <c r="F32"/>
  <c r="E32"/>
  <c r="D32"/>
  <c r="C32"/>
  <c r="S23"/>
  <c r="S37" s="1"/>
  <c r="R23"/>
  <c r="Q23"/>
  <c r="P23"/>
  <c r="O23"/>
  <c r="O37" s="1"/>
  <c r="N23"/>
  <c r="M23"/>
  <c r="L23"/>
  <c r="K23"/>
  <c r="K37" s="1"/>
  <c r="J23"/>
  <c r="I23"/>
  <c r="H23"/>
  <c r="G23"/>
  <c r="G37" s="1"/>
  <c r="F23"/>
  <c r="E23"/>
  <c r="D23"/>
  <c r="C23"/>
  <c r="C37" s="1"/>
  <c r="A8"/>
  <c r="A7"/>
  <c r="G6" i="24"/>
  <c r="G7"/>
  <c r="G9"/>
  <c r="G10"/>
  <c r="G11"/>
  <c r="G12"/>
  <c r="G13"/>
  <c r="G16"/>
  <c r="G17"/>
  <c r="G18"/>
  <c r="G19"/>
  <c r="G20"/>
  <c r="G21"/>
  <c r="G24"/>
  <c r="G26"/>
  <c r="G30"/>
  <c r="G35"/>
  <c r="H21"/>
  <c r="H30"/>
  <c r="H34"/>
  <c r="H5"/>
  <c r="F37" i="16" l="1"/>
  <c r="N37"/>
  <c r="R37"/>
  <c r="D37"/>
  <c r="H37"/>
  <c r="L37"/>
  <c r="P37"/>
  <c r="J37"/>
  <c r="E37"/>
  <c r="I37"/>
  <c r="M37"/>
  <c r="Q37"/>
  <c r="U21" i="40"/>
  <c r="L21"/>
  <c r="H35" i="24"/>
  <c r="N36" i="12" l="1"/>
  <c r="M36"/>
  <c r="L36"/>
  <c r="K36"/>
  <c r="J36"/>
  <c r="I36"/>
  <c r="H36"/>
  <c r="G36"/>
  <c r="F36"/>
  <c r="R36" s="1"/>
  <c r="E36"/>
  <c r="D36"/>
  <c r="D37" s="1"/>
  <c r="C36"/>
  <c r="R35"/>
  <c r="Q35"/>
  <c r="Q36" s="1"/>
  <c r="P35"/>
  <c r="P36" s="1"/>
  <c r="O35"/>
  <c r="O36" s="1"/>
  <c r="N34"/>
  <c r="M34"/>
  <c r="L34"/>
  <c r="K34"/>
  <c r="J34"/>
  <c r="I34"/>
  <c r="H34"/>
  <c r="G34"/>
  <c r="F34"/>
  <c r="R34" s="1"/>
  <c r="E34"/>
  <c r="D34"/>
  <c r="C34"/>
  <c r="C37" s="1"/>
  <c r="O37" s="1"/>
  <c r="R33"/>
  <c r="Q33"/>
  <c r="Q34" s="1"/>
  <c r="P33"/>
  <c r="P34" s="1"/>
  <c r="O33"/>
  <c r="O34" s="1"/>
  <c r="N32"/>
  <c r="M32"/>
  <c r="L32"/>
  <c r="K32"/>
  <c r="K37" s="1"/>
  <c r="J32"/>
  <c r="I32"/>
  <c r="H32"/>
  <c r="G32"/>
  <c r="G37" s="1"/>
  <c r="F32"/>
  <c r="R32" s="1"/>
  <c r="E32"/>
  <c r="D32"/>
  <c r="C32"/>
  <c r="R31"/>
  <c r="Q31"/>
  <c r="P31"/>
  <c r="O31"/>
  <c r="R30"/>
  <c r="Q30"/>
  <c r="P30"/>
  <c r="O30"/>
  <c r="R29"/>
  <c r="Q29"/>
  <c r="P29"/>
  <c r="O29"/>
  <c r="O32" s="1"/>
  <c r="R28"/>
  <c r="Q28"/>
  <c r="R27"/>
  <c r="Q27"/>
  <c r="P27"/>
  <c r="O27"/>
  <c r="R26"/>
  <c r="Q26"/>
  <c r="P26"/>
  <c r="O26"/>
  <c r="R25"/>
  <c r="Q25"/>
  <c r="P25"/>
  <c r="O25"/>
  <c r="R24"/>
  <c r="Q24"/>
  <c r="Q32" s="1"/>
  <c r="P24"/>
  <c r="P32" s="1"/>
  <c r="O24"/>
  <c r="N23"/>
  <c r="N37" s="1"/>
  <c r="M23"/>
  <c r="M37" s="1"/>
  <c r="L23"/>
  <c r="L37" s="1"/>
  <c r="K23"/>
  <c r="J23"/>
  <c r="J37" s="1"/>
  <c r="I23"/>
  <c r="I37" s="1"/>
  <c r="H23"/>
  <c r="H37" s="1"/>
  <c r="G23"/>
  <c r="F23"/>
  <c r="F37" s="1"/>
  <c r="E23"/>
  <c r="E37" s="1"/>
  <c r="Q37" s="1"/>
  <c r="D23"/>
  <c r="C23"/>
  <c r="R22"/>
  <c r="Q22"/>
  <c r="P22"/>
  <c r="O22"/>
  <c r="R21"/>
  <c r="Q21"/>
  <c r="P21"/>
  <c r="O21"/>
  <c r="R20"/>
  <c r="Q20"/>
  <c r="P20"/>
  <c r="O20"/>
  <c r="R19"/>
  <c r="Q19"/>
  <c r="P19"/>
  <c r="O19"/>
  <c r="R18"/>
  <c r="Q18"/>
  <c r="P18"/>
  <c r="O18"/>
  <c r="R17"/>
  <c r="Q17"/>
  <c r="P17"/>
  <c r="O17"/>
  <c r="R16"/>
  <c r="Q16"/>
  <c r="P16"/>
  <c r="O16"/>
  <c r="R15"/>
  <c r="Q15"/>
  <c r="P15"/>
  <c r="O15"/>
  <c r="R14"/>
  <c r="Q14"/>
  <c r="P14"/>
  <c r="O14"/>
  <c r="R13"/>
  <c r="Q13"/>
  <c r="P13"/>
  <c r="O13"/>
  <c r="R12"/>
  <c r="Q12"/>
  <c r="P12"/>
  <c r="O12"/>
  <c r="R11"/>
  <c r="Q11"/>
  <c r="P11"/>
  <c r="O11"/>
  <c r="R10"/>
  <c r="Q10"/>
  <c r="P10"/>
  <c r="O10"/>
  <c r="R9"/>
  <c r="Q9"/>
  <c r="P9"/>
  <c r="O9"/>
  <c r="R8"/>
  <c r="Q8"/>
  <c r="P8"/>
  <c r="O8"/>
  <c r="R7"/>
  <c r="R23" s="1"/>
  <c r="R37" s="1"/>
  <c r="Q7"/>
  <c r="Q23" s="1"/>
  <c r="P7"/>
  <c r="P23" s="1"/>
  <c r="O7"/>
  <c r="O23" s="1"/>
  <c r="F35" i="15"/>
  <c r="E35"/>
  <c r="D35"/>
  <c r="C35"/>
  <c r="F33"/>
  <c r="E33"/>
  <c r="D33"/>
  <c r="C33"/>
  <c r="F31"/>
  <c r="E31"/>
  <c r="D31"/>
  <c r="C31"/>
  <c r="F22"/>
  <c r="F36" s="1"/>
  <c r="E22"/>
  <c r="E36" s="1"/>
  <c r="D22"/>
  <c r="D36" s="1"/>
  <c r="C22"/>
  <c r="C36" s="1"/>
  <c r="P37" i="12" l="1"/>
  <c r="K34" i="24"/>
  <c r="J34"/>
  <c r="I34"/>
  <c r="F34"/>
  <c r="E34"/>
  <c r="D34"/>
  <c r="C34"/>
  <c r="C32"/>
  <c r="J30"/>
  <c r="I30"/>
  <c r="F30"/>
  <c r="E30"/>
  <c r="D30"/>
  <c r="C30"/>
  <c r="K26"/>
  <c r="K25"/>
  <c r="K24"/>
  <c r="J21"/>
  <c r="J35" s="1"/>
  <c r="K35" s="1"/>
  <c r="I21"/>
  <c r="F21"/>
  <c r="F35" s="1"/>
  <c r="E21"/>
  <c r="E35" s="1"/>
  <c r="D21"/>
  <c r="D35" s="1"/>
  <c r="C21"/>
  <c r="C35" s="1"/>
  <c r="K20"/>
  <c r="K19"/>
  <c r="K18"/>
  <c r="K17"/>
  <c r="K16"/>
  <c r="K14"/>
  <c r="K13"/>
  <c r="K12"/>
  <c r="K11"/>
  <c r="K10"/>
  <c r="K9"/>
  <c r="K7"/>
  <c r="K6"/>
  <c r="K5"/>
  <c r="D36" i="20"/>
  <c r="H35"/>
  <c r="G35"/>
  <c r="F35"/>
  <c r="E35"/>
  <c r="D35"/>
  <c r="C35"/>
  <c r="J34"/>
  <c r="J35" s="1"/>
  <c r="I34"/>
  <c r="I35" s="1"/>
  <c r="H33"/>
  <c r="G33"/>
  <c r="F33"/>
  <c r="E33"/>
  <c r="D33"/>
  <c r="C33"/>
  <c r="J32"/>
  <c r="J33" s="1"/>
  <c r="I32"/>
  <c r="I33" s="1"/>
  <c r="H31"/>
  <c r="G31"/>
  <c r="F31"/>
  <c r="E31"/>
  <c r="D31"/>
  <c r="C31"/>
  <c r="J30"/>
  <c r="I30"/>
  <c r="J29"/>
  <c r="I29"/>
  <c r="J28"/>
  <c r="I28"/>
  <c r="J27"/>
  <c r="I27"/>
  <c r="J26"/>
  <c r="I26"/>
  <c r="J25"/>
  <c r="I25"/>
  <c r="J24"/>
  <c r="I24"/>
  <c r="I31" s="1"/>
  <c r="J23"/>
  <c r="J31" s="1"/>
  <c r="I23"/>
  <c r="H22"/>
  <c r="H36" s="1"/>
  <c r="G22"/>
  <c r="G36" s="1"/>
  <c r="F22"/>
  <c r="F36" s="1"/>
  <c r="E22"/>
  <c r="E36" s="1"/>
  <c r="D22"/>
  <c r="J22" s="1"/>
  <c r="C22"/>
  <c r="C36" s="1"/>
  <c r="J21"/>
  <c r="I21"/>
  <c r="A21"/>
  <c r="J20"/>
  <c r="I20"/>
  <c r="A20"/>
  <c r="J19"/>
  <c r="I19"/>
  <c r="A19"/>
  <c r="J18"/>
  <c r="I18"/>
  <c r="A18"/>
  <c r="J17"/>
  <c r="I17"/>
  <c r="A17"/>
  <c r="J16"/>
  <c r="I16"/>
  <c r="A16"/>
  <c r="J15"/>
  <c r="I15"/>
  <c r="A15"/>
  <c r="J14"/>
  <c r="I14"/>
  <c r="A14"/>
  <c r="J13"/>
  <c r="I13"/>
  <c r="A13"/>
  <c r="J12"/>
  <c r="I12"/>
  <c r="A12"/>
  <c r="J11"/>
  <c r="I11"/>
  <c r="A11"/>
  <c r="J10"/>
  <c r="I10"/>
  <c r="A10"/>
  <c r="J9"/>
  <c r="I9"/>
  <c r="A9"/>
  <c r="J8"/>
  <c r="I8"/>
  <c r="J7"/>
  <c r="I7"/>
  <c r="A7"/>
  <c r="J6"/>
  <c r="I6"/>
  <c r="I22" s="1"/>
  <c r="A6"/>
  <c r="K30" i="24" l="1"/>
  <c r="I35"/>
  <c r="K21"/>
  <c r="J36" i="20"/>
  <c r="I36"/>
  <c r="AD36" i="10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D23"/>
  <c r="AD37" s="1"/>
  <c r="AC23"/>
  <c r="AC37" s="1"/>
  <c r="AB23"/>
  <c r="AB37" s="1"/>
  <c r="AA23"/>
  <c r="AA37" s="1"/>
  <c r="Z23"/>
  <c r="Z37" s="1"/>
  <c r="Y23"/>
  <c r="Y37" s="1"/>
  <c r="X23"/>
  <c r="X37" s="1"/>
  <c r="W23"/>
  <c r="W37" s="1"/>
  <c r="V23"/>
  <c r="V37" s="1"/>
  <c r="U23"/>
  <c r="U37" s="1"/>
  <c r="T23"/>
  <c r="T37" s="1"/>
  <c r="S23"/>
  <c r="S37" s="1"/>
  <c r="R23"/>
  <c r="R37" s="1"/>
  <c r="Q23"/>
  <c r="Q37" s="1"/>
  <c r="P23"/>
  <c r="P37" s="1"/>
  <c r="O23"/>
  <c r="O37" s="1"/>
  <c r="N23"/>
  <c r="N37" s="1"/>
  <c r="M23"/>
  <c r="M37" s="1"/>
  <c r="L23"/>
  <c r="L37" s="1"/>
  <c r="K23"/>
  <c r="K37" s="1"/>
  <c r="J23"/>
  <c r="J37" s="1"/>
  <c r="I23"/>
  <c r="I37" s="1"/>
  <c r="H23"/>
  <c r="H37" s="1"/>
  <c r="G23"/>
  <c r="G37" s="1"/>
  <c r="F23"/>
  <c r="F37" s="1"/>
  <c r="E23"/>
  <c r="E37" s="1"/>
  <c r="D23"/>
  <c r="D37" s="1"/>
  <c r="C23"/>
  <c r="C37" s="1"/>
  <c r="A22"/>
  <c r="A21"/>
  <c r="A20"/>
  <c r="A19"/>
  <c r="A18"/>
  <c r="A17"/>
  <c r="A16"/>
  <c r="A15"/>
  <c r="A14"/>
  <c r="A13"/>
  <c r="A12"/>
  <c r="A11"/>
  <c r="A10"/>
  <c r="A9"/>
  <c r="A8"/>
  <c r="A7"/>
  <c r="G35" i="11"/>
  <c r="F35"/>
  <c r="E35"/>
  <c r="D35"/>
  <c r="G33"/>
  <c r="F33"/>
  <c r="E33"/>
  <c r="D33"/>
  <c r="G31"/>
  <c r="F31"/>
  <c r="E31"/>
  <c r="D31"/>
  <c r="G22"/>
  <c r="G36" s="1"/>
  <c r="F22"/>
  <c r="F36" s="1"/>
  <c r="E22"/>
  <c r="E36" s="1"/>
  <c r="D22"/>
  <c r="D36" s="1"/>
  <c r="D22" i="17"/>
  <c r="E22"/>
  <c r="F22"/>
  <c r="C22"/>
  <c r="D35"/>
  <c r="C35"/>
  <c r="D33"/>
  <c r="C33"/>
  <c r="R33" i="26"/>
  <c r="Q33"/>
  <c r="P33"/>
  <c r="O33"/>
  <c r="N33"/>
  <c r="M33"/>
  <c r="L33"/>
  <c r="K33"/>
  <c r="J33"/>
  <c r="I33"/>
  <c r="H33"/>
  <c r="G33"/>
  <c r="F33"/>
  <c r="E33"/>
  <c r="D33"/>
  <c r="C33"/>
  <c r="R31"/>
  <c r="Q31"/>
  <c r="P31"/>
  <c r="O31"/>
  <c r="N31"/>
  <c r="M31"/>
  <c r="L31"/>
  <c r="K31"/>
  <c r="J31"/>
  <c r="I31"/>
  <c r="H31"/>
  <c r="G31"/>
  <c r="F31"/>
  <c r="E31"/>
  <c r="D31"/>
  <c r="C31"/>
  <c r="R22"/>
  <c r="R34" s="1"/>
  <c r="Q22"/>
  <c r="Q34" s="1"/>
  <c r="P22"/>
  <c r="P34" s="1"/>
  <c r="O22"/>
  <c r="O34" s="1"/>
  <c r="N22"/>
  <c r="N34" s="1"/>
  <c r="M22"/>
  <c r="M34" s="1"/>
  <c r="L22"/>
  <c r="L34" s="1"/>
  <c r="K22"/>
  <c r="K34" s="1"/>
  <c r="J22"/>
  <c r="J34" s="1"/>
  <c r="I22"/>
  <c r="I34" s="1"/>
  <c r="H22"/>
  <c r="H34" s="1"/>
  <c r="G22"/>
  <c r="G34" s="1"/>
  <c r="F22"/>
  <c r="F34" s="1"/>
  <c r="E22"/>
  <c r="E34" s="1"/>
  <c r="D22"/>
  <c r="D34" s="1"/>
  <c r="C22"/>
  <c r="C34" s="1"/>
  <c r="A21"/>
  <c r="A20"/>
  <c r="A19"/>
  <c r="A18"/>
  <c r="A17"/>
  <c r="A16"/>
  <c r="A15"/>
  <c r="A14"/>
  <c r="A13"/>
  <c r="A12"/>
  <c r="A11"/>
  <c r="A10"/>
  <c r="A9"/>
  <c r="A8"/>
  <c r="A7"/>
  <c r="A6"/>
  <c r="J8" i="13" l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7"/>
  <c r="H34"/>
  <c r="G34"/>
  <c r="F34"/>
  <c r="F33"/>
  <c r="E34"/>
  <c r="H33" i="18" l="1"/>
  <c r="H31"/>
  <c r="H22"/>
  <c r="D6"/>
  <c r="G33"/>
  <c r="C35"/>
  <c r="C31"/>
  <c r="C33"/>
  <c r="D33" i="5"/>
  <c r="C33"/>
  <c r="C31"/>
  <c r="D31"/>
  <c r="K6" i="9"/>
  <c r="K7"/>
  <c r="K8"/>
  <c r="K9"/>
  <c r="K10"/>
  <c r="K11"/>
  <c r="K12"/>
  <c r="K13"/>
  <c r="K14"/>
  <c r="K15"/>
  <c r="K16"/>
  <c r="K17"/>
  <c r="K18"/>
  <c r="K19"/>
  <c r="K20"/>
  <c r="K22"/>
  <c r="K23"/>
  <c r="K24"/>
  <c r="K26"/>
  <c r="K29"/>
  <c r="K31"/>
  <c r="K32"/>
  <c r="K33"/>
  <c r="K34"/>
  <c r="K5"/>
  <c r="I6"/>
  <c r="I7"/>
  <c r="I8"/>
  <c r="I9"/>
  <c r="I11"/>
  <c r="I14"/>
  <c r="I15"/>
  <c r="I16"/>
  <c r="I18"/>
  <c r="I19"/>
  <c r="I21"/>
  <c r="I22"/>
  <c r="I24"/>
  <c r="I30"/>
  <c r="I3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5"/>
  <c r="G6"/>
  <c r="G7"/>
  <c r="G8"/>
  <c r="G9"/>
  <c r="G11"/>
  <c r="G14"/>
  <c r="G15"/>
  <c r="G16"/>
  <c r="G18"/>
  <c r="G19"/>
  <c r="G21"/>
  <c r="G22"/>
  <c r="G24"/>
  <c r="G30"/>
  <c r="G35"/>
  <c r="E34"/>
  <c r="F34"/>
  <c r="J34"/>
  <c r="E32"/>
  <c r="F32"/>
  <c r="J32"/>
  <c r="D32"/>
  <c r="C32"/>
  <c r="D30"/>
  <c r="K30" s="1"/>
  <c r="E30"/>
  <c r="F30"/>
  <c r="C30"/>
  <c r="C35" s="1"/>
  <c r="D21"/>
  <c r="K21" s="1"/>
  <c r="E21"/>
  <c r="F21"/>
  <c r="C21"/>
  <c r="D35" i="14" l="1"/>
  <c r="E35"/>
  <c r="F35"/>
  <c r="G35"/>
  <c r="H35"/>
  <c r="I35"/>
  <c r="J35"/>
  <c r="C35"/>
  <c r="D33"/>
  <c r="E33"/>
  <c r="F33"/>
  <c r="G33"/>
  <c r="H33"/>
  <c r="I33"/>
  <c r="J33"/>
  <c r="C33"/>
  <c r="D31"/>
  <c r="E31"/>
  <c r="F31"/>
  <c r="G31"/>
  <c r="H31"/>
  <c r="I31"/>
  <c r="J31"/>
  <c r="C31"/>
  <c r="D22"/>
  <c r="E22"/>
  <c r="F22"/>
  <c r="G22"/>
  <c r="H22"/>
  <c r="I22"/>
  <c r="J22"/>
  <c r="C22"/>
  <c r="D21" i="8"/>
  <c r="K21" s="1"/>
  <c r="E21"/>
  <c r="F21"/>
  <c r="G21" s="1"/>
  <c r="C21"/>
  <c r="K6"/>
  <c r="K7"/>
  <c r="K8"/>
  <c r="K9"/>
  <c r="K10"/>
  <c r="K11"/>
  <c r="K12"/>
  <c r="K13"/>
  <c r="K14"/>
  <c r="K15"/>
  <c r="K16"/>
  <c r="K17"/>
  <c r="K18"/>
  <c r="K19"/>
  <c r="K20"/>
  <c r="K22"/>
  <c r="K23"/>
  <c r="K24"/>
  <c r="K25"/>
  <c r="K26"/>
  <c r="K29"/>
  <c r="K30"/>
  <c r="K31"/>
  <c r="K32"/>
  <c r="K33"/>
  <c r="K34"/>
  <c r="K35"/>
  <c r="J32"/>
  <c r="J30"/>
  <c r="J21"/>
  <c r="I6"/>
  <c r="I7"/>
  <c r="I8"/>
  <c r="I9"/>
  <c r="I10"/>
  <c r="I11"/>
  <c r="I12"/>
  <c r="I13"/>
  <c r="I14"/>
  <c r="I16"/>
  <c r="I17"/>
  <c r="I18"/>
  <c r="I19"/>
  <c r="I20"/>
  <c r="I22"/>
  <c r="I24"/>
  <c r="I26"/>
  <c r="I30"/>
  <c r="G6"/>
  <c r="G7"/>
  <c r="G8"/>
  <c r="G9"/>
  <c r="G10"/>
  <c r="G11"/>
  <c r="G12"/>
  <c r="G13"/>
  <c r="G14"/>
  <c r="G16"/>
  <c r="G17"/>
  <c r="G18"/>
  <c r="G19"/>
  <c r="G20"/>
  <c r="G22"/>
  <c r="G24"/>
  <c r="G26"/>
  <c r="G30"/>
  <c r="E36"/>
  <c r="F36"/>
  <c r="G36" s="1"/>
  <c r="C36"/>
  <c r="D34"/>
  <c r="E34"/>
  <c r="F34"/>
  <c r="H34"/>
  <c r="J34"/>
  <c r="J36" s="1"/>
  <c r="C34"/>
  <c r="D32"/>
  <c r="E32"/>
  <c r="F32"/>
  <c r="H32"/>
  <c r="C32"/>
  <c r="D30"/>
  <c r="E30"/>
  <c r="F30"/>
  <c r="C30"/>
  <c r="J32" i="7"/>
  <c r="J30"/>
  <c r="F36"/>
  <c r="K6" i="19"/>
  <c r="K7"/>
  <c r="K8"/>
  <c r="K9"/>
  <c r="K10"/>
  <c r="K14"/>
  <c r="K16"/>
  <c r="K17"/>
  <c r="K18"/>
  <c r="K19"/>
  <c r="K20"/>
  <c r="K21"/>
  <c r="K22"/>
  <c r="K24"/>
  <c r="K29"/>
  <c r="K30"/>
  <c r="K31"/>
  <c r="K32"/>
  <c r="K33"/>
  <c r="K34"/>
  <c r="K35"/>
  <c r="K5"/>
  <c r="I10"/>
  <c r="I16"/>
  <c r="I17"/>
  <c r="I18"/>
  <c r="I19"/>
  <c r="I20"/>
  <c r="I21"/>
  <c r="I24"/>
  <c r="I30"/>
  <c r="I3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5"/>
  <c r="G7"/>
  <c r="G9"/>
  <c r="G10"/>
  <c r="G16"/>
  <c r="G17"/>
  <c r="G18"/>
  <c r="G19"/>
  <c r="G20"/>
  <c r="G21"/>
  <c r="G24"/>
  <c r="G30"/>
  <c r="G35"/>
  <c r="D34" i="6"/>
  <c r="D32"/>
  <c r="E32"/>
  <c r="F32"/>
  <c r="G32"/>
  <c r="H32"/>
  <c r="I32"/>
  <c r="J32"/>
  <c r="K32"/>
  <c r="C32"/>
  <c r="D21"/>
  <c r="G7" i="5"/>
  <c r="E6"/>
  <c r="G6"/>
  <c r="H6" s="1"/>
  <c r="G5"/>
  <c r="E5"/>
  <c r="E31" i="1"/>
  <c r="D31"/>
  <c r="C31"/>
  <c r="A39" i="31"/>
  <c r="A37"/>
  <c r="A38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C31" i="11"/>
  <c r="C33"/>
  <c r="I35" i="25"/>
  <c r="O7" i="33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9"/>
  <c r="O30"/>
  <c r="O31"/>
  <c r="O32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 s="1"/>
  <c r="L36"/>
  <c r="L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 s="1"/>
  <c r="I36"/>
  <c r="I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6"/>
  <c r="F6"/>
  <c r="M35" i="40"/>
  <c r="D34"/>
  <c r="D35" s="1"/>
  <c r="E34"/>
  <c r="E35" s="1"/>
  <c r="F34"/>
  <c r="F35" s="1"/>
  <c r="G34"/>
  <c r="G35" s="1"/>
  <c r="H34"/>
  <c r="H35" s="1"/>
  <c r="I34"/>
  <c r="I35" s="1"/>
  <c r="J34"/>
  <c r="J35" s="1"/>
  <c r="K34"/>
  <c r="K35" s="1"/>
  <c r="M34"/>
  <c r="N34"/>
  <c r="N35" s="1"/>
  <c r="P34"/>
  <c r="P35" s="1"/>
  <c r="Q34"/>
  <c r="Q35" s="1"/>
  <c r="R34"/>
  <c r="R35" s="1"/>
  <c r="S34"/>
  <c r="S35" s="1"/>
  <c r="T34"/>
  <c r="T35" s="1"/>
  <c r="C34"/>
  <c r="C35" s="1"/>
  <c r="M7" i="33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6"/>
  <c r="A5" i="32"/>
  <c r="A4"/>
  <c r="T33"/>
  <c r="S33"/>
  <c r="R33"/>
  <c r="Q33"/>
  <c r="P33"/>
  <c r="N33"/>
  <c r="M33"/>
  <c r="K33"/>
  <c r="J33"/>
  <c r="I33"/>
  <c r="H33"/>
  <c r="G33"/>
  <c r="F33"/>
  <c r="E33"/>
  <c r="D33"/>
  <c r="C33"/>
  <c r="U32"/>
  <c r="U33" s="1"/>
  <c r="O32"/>
  <c r="O33" s="1"/>
  <c r="L32"/>
  <c r="L33" s="1"/>
  <c r="T31"/>
  <c r="S31"/>
  <c r="R31"/>
  <c r="Q31"/>
  <c r="P31"/>
  <c r="N31"/>
  <c r="M31"/>
  <c r="K31"/>
  <c r="J31"/>
  <c r="I31"/>
  <c r="H31"/>
  <c r="G31"/>
  <c r="F31"/>
  <c r="E31"/>
  <c r="D31"/>
  <c r="C31"/>
  <c r="U30"/>
  <c r="U31" s="1"/>
  <c r="O30"/>
  <c r="O31" s="1"/>
  <c r="L30"/>
  <c r="L31" s="1"/>
  <c r="T29"/>
  <c r="S29"/>
  <c r="R29"/>
  <c r="Q29"/>
  <c r="P29"/>
  <c r="N29"/>
  <c r="M29"/>
  <c r="K29"/>
  <c r="J29"/>
  <c r="I29"/>
  <c r="H29"/>
  <c r="G29"/>
  <c r="F29"/>
  <c r="E29"/>
  <c r="D29"/>
  <c r="C29"/>
  <c r="U28"/>
  <c r="O28"/>
  <c r="L28"/>
  <c r="V28" s="1"/>
  <c r="U27"/>
  <c r="O27"/>
  <c r="L27"/>
  <c r="U26"/>
  <c r="O26"/>
  <c r="L26"/>
  <c r="U25"/>
  <c r="O25"/>
  <c r="L25"/>
  <c r="U24"/>
  <c r="O24"/>
  <c r="L24"/>
  <c r="U23"/>
  <c r="O23"/>
  <c r="L23"/>
  <c r="U22"/>
  <c r="O22"/>
  <c r="L22"/>
  <c r="U21"/>
  <c r="O21"/>
  <c r="L21"/>
  <c r="T20"/>
  <c r="T34" s="1"/>
  <c r="S20"/>
  <c r="R20"/>
  <c r="Q20"/>
  <c r="P20"/>
  <c r="P34" s="1"/>
  <c r="N20"/>
  <c r="M20"/>
  <c r="K20"/>
  <c r="J20"/>
  <c r="J34" s="1"/>
  <c r="I20"/>
  <c r="H20"/>
  <c r="G20"/>
  <c r="F20"/>
  <c r="F34" s="1"/>
  <c r="E20"/>
  <c r="D20"/>
  <c r="C20"/>
  <c r="U19"/>
  <c r="O19"/>
  <c r="L19"/>
  <c r="U18"/>
  <c r="O18"/>
  <c r="L18"/>
  <c r="U17"/>
  <c r="O17"/>
  <c r="L17"/>
  <c r="U16"/>
  <c r="O16"/>
  <c r="L16"/>
  <c r="U15"/>
  <c r="O15"/>
  <c r="L15"/>
  <c r="U14"/>
  <c r="O14"/>
  <c r="L14"/>
  <c r="U13"/>
  <c r="O13"/>
  <c r="L13"/>
  <c r="U12"/>
  <c r="O12"/>
  <c r="L12"/>
  <c r="U11"/>
  <c r="O11"/>
  <c r="L11"/>
  <c r="U10"/>
  <c r="O10"/>
  <c r="L10"/>
  <c r="U9"/>
  <c r="O9"/>
  <c r="L9"/>
  <c r="U8"/>
  <c r="O8"/>
  <c r="L8"/>
  <c r="U7"/>
  <c r="O7"/>
  <c r="L7"/>
  <c r="U6"/>
  <c r="O6"/>
  <c r="L6"/>
  <c r="U4"/>
  <c r="O4"/>
  <c r="L4"/>
  <c r="D34" l="1"/>
  <c r="H34"/>
  <c r="M34"/>
  <c r="R34"/>
  <c r="O29"/>
  <c r="D36" i="8"/>
  <c r="K36" s="1"/>
  <c r="U35" i="40"/>
  <c r="O35"/>
  <c r="O33" i="33"/>
  <c r="O36"/>
  <c r="L35" i="40"/>
  <c r="O34" i="33"/>
  <c r="O35" s="1"/>
  <c r="D30" i="6"/>
  <c r="D37" s="1"/>
  <c r="V4" i="32"/>
  <c r="V22"/>
  <c r="V26"/>
  <c r="U20"/>
  <c r="V10"/>
  <c r="V12"/>
  <c r="E34"/>
  <c r="I34"/>
  <c r="N34"/>
  <c r="S34"/>
  <c r="V7"/>
  <c r="V8"/>
  <c r="C34"/>
  <c r="G34"/>
  <c r="K34"/>
  <c r="Q34"/>
  <c r="V6"/>
  <c r="V9"/>
  <c r="V11"/>
  <c r="L29"/>
  <c r="V25"/>
  <c r="O20"/>
  <c r="O34" s="1"/>
  <c r="V14"/>
  <c r="V16"/>
  <c r="V18"/>
  <c r="U29"/>
  <c r="U34" s="1"/>
  <c r="V23"/>
  <c r="V27"/>
  <c r="V13"/>
  <c r="V15"/>
  <c r="V17"/>
  <c r="V19"/>
  <c r="V24"/>
  <c r="L20"/>
  <c r="L34" s="1"/>
  <c r="V21"/>
  <c r="V30"/>
  <c r="V31" s="1"/>
  <c r="V32"/>
  <c r="V33" s="1"/>
  <c r="V29" l="1"/>
  <c r="V20"/>
  <c r="V34" l="1"/>
  <c r="I7" i="18" l="1"/>
  <c r="I8"/>
  <c r="I9"/>
  <c r="I10"/>
  <c r="I11"/>
  <c r="I12"/>
  <c r="I13"/>
  <c r="I14"/>
  <c r="I15"/>
  <c r="I16"/>
  <c r="I17"/>
  <c r="I18"/>
  <c r="I19"/>
  <c r="I20"/>
  <c r="I21"/>
  <c r="I23"/>
  <c r="I24"/>
  <c r="I25"/>
  <c r="I26"/>
  <c r="I27"/>
  <c r="I30"/>
  <c r="I32"/>
  <c r="I33"/>
  <c r="I34"/>
  <c r="I36"/>
  <c r="I37"/>
  <c r="I6"/>
  <c r="H38"/>
  <c r="E31" i="21"/>
  <c r="F31"/>
  <c r="G31"/>
  <c r="D31"/>
  <c r="D22"/>
  <c r="E22"/>
  <c r="F22"/>
  <c r="G22"/>
  <c r="J31" i="18" l="1"/>
  <c r="E36" i="37" l="1"/>
  <c r="D6"/>
  <c r="D7"/>
  <c r="D8"/>
  <c r="D9"/>
  <c r="D10"/>
  <c r="D11"/>
  <c r="D12"/>
  <c r="D13"/>
  <c r="D14"/>
  <c r="D15"/>
  <c r="D16"/>
  <c r="D17"/>
  <c r="D18"/>
  <c r="D19"/>
  <c r="D20"/>
  <c r="D22"/>
  <c r="D23"/>
  <c r="D24"/>
  <c r="D25"/>
  <c r="D26"/>
  <c r="D27"/>
  <c r="D28"/>
  <c r="D29"/>
  <c r="D31"/>
  <c r="D33"/>
  <c r="D5"/>
  <c r="C6"/>
  <c r="C7"/>
  <c r="C8"/>
  <c r="C9"/>
  <c r="C10"/>
  <c r="C11"/>
  <c r="C12"/>
  <c r="C13"/>
  <c r="C14"/>
  <c r="C15"/>
  <c r="C16"/>
  <c r="C17"/>
  <c r="C18"/>
  <c r="C19"/>
  <c r="C20"/>
  <c r="C22"/>
  <c r="C23"/>
  <c r="C24"/>
  <c r="C25"/>
  <c r="C26"/>
  <c r="C27"/>
  <c r="C28"/>
  <c r="C29"/>
  <c r="C31"/>
  <c r="C33"/>
  <c r="C5"/>
  <c r="H34"/>
  <c r="D34" s="1"/>
  <c r="H30"/>
  <c r="D30" s="1"/>
  <c r="G30"/>
  <c r="C30" s="1"/>
  <c r="H21"/>
  <c r="D21" s="1"/>
  <c r="G21"/>
  <c r="C21" s="1"/>
  <c r="J30" i="19"/>
  <c r="H34" i="7"/>
  <c r="D30"/>
  <c r="E30"/>
  <c r="F30"/>
  <c r="C30"/>
  <c r="K30" i="6"/>
  <c r="K33"/>
  <c r="K34"/>
  <c r="K35"/>
  <c r="K36"/>
  <c r="J21"/>
  <c r="K21" s="1"/>
  <c r="E30"/>
  <c r="I30" s="1"/>
  <c r="F30"/>
  <c r="G30" s="1"/>
  <c r="C30"/>
  <c r="E21"/>
  <c r="F21"/>
  <c r="C21"/>
  <c r="G31" i="18"/>
  <c r="I31" s="1"/>
  <c r="G22"/>
  <c r="C22"/>
  <c r="E32" i="5"/>
  <c r="G32"/>
  <c r="H32" s="1"/>
  <c r="I22" i="18" l="1"/>
  <c r="G21" i="6"/>
  <c r="J22" i="18"/>
  <c r="H21" i="6"/>
  <c r="I21" s="1"/>
  <c r="E25" i="4" l="1"/>
  <c r="D25"/>
  <c r="D16" i="30"/>
  <c r="E16"/>
  <c r="F16"/>
  <c r="G16"/>
  <c r="C16"/>
  <c r="D14"/>
  <c r="E14"/>
  <c r="F14"/>
  <c r="G14"/>
  <c r="C14"/>
  <c r="D12"/>
  <c r="E12"/>
  <c r="F12"/>
  <c r="G12"/>
  <c r="C12"/>
  <c r="D10"/>
  <c r="E10"/>
  <c r="F10"/>
  <c r="G10"/>
  <c r="C10"/>
  <c r="D8"/>
  <c r="E8"/>
  <c r="F8"/>
  <c r="C8"/>
  <c r="H7"/>
  <c r="H9"/>
  <c r="H11"/>
  <c r="H12" s="1"/>
  <c r="H13"/>
  <c r="H15"/>
  <c r="H16" s="1"/>
  <c r="H5"/>
  <c r="H33" i="7"/>
  <c r="L7" i="18"/>
  <c r="L8"/>
  <c r="L9"/>
  <c r="L10"/>
  <c r="L11"/>
  <c r="L12"/>
  <c r="L13"/>
  <c r="L14"/>
  <c r="L15"/>
  <c r="L16"/>
  <c r="L17"/>
  <c r="L18"/>
  <c r="L19"/>
  <c r="L20"/>
  <c r="L21"/>
  <c r="L22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6"/>
  <c r="M37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6"/>
  <c r="K37"/>
  <c r="A6" i="27"/>
  <c r="A7"/>
  <c r="A8"/>
  <c r="A9"/>
  <c r="A10"/>
  <c r="A11"/>
  <c r="A12"/>
  <c r="A13"/>
  <c r="A14"/>
  <c r="A15"/>
  <c r="A16"/>
  <c r="A17"/>
  <c r="A18"/>
  <c r="A19"/>
  <c r="A20"/>
  <c r="A5"/>
  <c r="D12" i="18"/>
  <c r="A7" i="14"/>
  <c r="A8"/>
  <c r="A9"/>
  <c r="A10"/>
  <c r="A11"/>
  <c r="A12"/>
  <c r="A13"/>
  <c r="A14"/>
  <c r="A15"/>
  <c r="A16"/>
  <c r="A17"/>
  <c r="A18"/>
  <c r="A19"/>
  <c r="A20"/>
  <c r="A21"/>
  <c r="A6"/>
  <c r="A8" i="13"/>
  <c r="A9"/>
  <c r="A10"/>
  <c r="A11"/>
  <c r="A12"/>
  <c r="A13"/>
  <c r="A14"/>
  <c r="A15"/>
  <c r="A16"/>
  <c r="A17"/>
  <c r="A18"/>
  <c r="A19"/>
  <c r="A20"/>
  <c r="A21"/>
  <c r="A22"/>
  <c r="A7"/>
  <c r="H14" i="30" l="1"/>
  <c r="H8"/>
  <c r="H10"/>
  <c r="F15" i="1" l="1"/>
  <c r="A23" i="9"/>
  <c r="A24"/>
  <c r="A25"/>
  <c r="A26"/>
  <c r="A27"/>
  <c r="A28"/>
  <c r="A29"/>
  <c r="A22"/>
  <c r="A20"/>
  <c r="A6"/>
  <c r="A7"/>
  <c r="A8"/>
  <c r="A9"/>
  <c r="A10"/>
  <c r="A11"/>
  <c r="A12"/>
  <c r="A13"/>
  <c r="A14"/>
  <c r="A15"/>
  <c r="A16"/>
  <c r="A17"/>
  <c r="A18"/>
  <c r="A19"/>
  <c r="A5"/>
  <c r="H5" i="8"/>
  <c r="H6"/>
  <c r="D7" i="18"/>
  <c r="D8"/>
  <c r="D9"/>
  <c r="D10"/>
  <c r="D11"/>
  <c r="D13"/>
  <c r="D14"/>
  <c r="D15"/>
  <c r="D16"/>
  <c r="D17"/>
  <c r="D18"/>
  <c r="D19"/>
  <c r="D20"/>
  <c r="D31"/>
  <c r="D34"/>
  <c r="A18" i="8"/>
  <c r="A19"/>
  <c r="A20"/>
  <c r="A6"/>
  <c r="A7"/>
  <c r="A8"/>
  <c r="A9"/>
  <c r="A10"/>
  <c r="A11"/>
  <c r="A12"/>
  <c r="A13"/>
  <c r="A14"/>
  <c r="A15"/>
  <c r="A16"/>
  <c r="A17"/>
  <c r="A5"/>
  <c r="K22" i="7" l="1"/>
  <c r="K23"/>
  <c r="K24"/>
  <c r="K25"/>
  <c r="K29"/>
  <c r="K30"/>
  <c r="K31"/>
  <c r="K32"/>
  <c r="K33"/>
  <c r="K35"/>
  <c r="K6"/>
  <c r="K7"/>
  <c r="K8"/>
  <c r="K9"/>
  <c r="K10"/>
  <c r="K13"/>
  <c r="K14"/>
  <c r="K15"/>
  <c r="K16"/>
  <c r="K17"/>
  <c r="K18"/>
  <c r="K19"/>
  <c r="K20"/>
  <c r="K5"/>
  <c r="H6"/>
  <c r="H7"/>
  <c r="H8"/>
  <c r="H9"/>
  <c r="I9" s="1"/>
  <c r="H10"/>
  <c r="I10" s="1"/>
  <c r="H11"/>
  <c r="H12"/>
  <c r="H13"/>
  <c r="H14"/>
  <c r="H15"/>
  <c r="H16"/>
  <c r="I16" s="1"/>
  <c r="H17"/>
  <c r="H18"/>
  <c r="I18" s="1"/>
  <c r="H19"/>
  <c r="I19" s="1"/>
  <c r="H20"/>
  <c r="I20" s="1"/>
  <c r="H22"/>
  <c r="I22" s="1"/>
  <c r="H23"/>
  <c r="H24"/>
  <c r="H25"/>
  <c r="H26"/>
  <c r="H27"/>
  <c r="H28"/>
  <c r="H29"/>
  <c r="H30"/>
  <c r="I30" s="1"/>
  <c r="H31"/>
  <c r="H32"/>
  <c r="H35"/>
  <c r="I35" s="1"/>
  <c r="H5"/>
  <c r="I6"/>
  <c r="I7"/>
  <c r="I17"/>
  <c r="I24"/>
  <c r="G6"/>
  <c r="G7"/>
  <c r="G9"/>
  <c r="G10"/>
  <c r="G16"/>
  <c r="G17"/>
  <c r="G18"/>
  <c r="G19"/>
  <c r="G20"/>
  <c r="G22"/>
  <c r="G24"/>
  <c r="G30"/>
  <c r="G35"/>
  <c r="J21"/>
  <c r="D21"/>
  <c r="E21"/>
  <c r="F21"/>
  <c r="C21"/>
  <c r="A6"/>
  <c r="A7"/>
  <c r="A8"/>
  <c r="A9"/>
  <c r="A10"/>
  <c r="A11"/>
  <c r="A12"/>
  <c r="A13"/>
  <c r="A14"/>
  <c r="A15"/>
  <c r="A16"/>
  <c r="A17"/>
  <c r="A18"/>
  <c r="A19"/>
  <c r="A20"/>
  <c r="A5"/>
  <c r="A6" i="37"/>
  <c r="A7"/>
  <c r="A8"/>
  <c r="A9"/>
  <c r="A10"/>
  <c r="A11"/>
  <c r="A12"/>
  <c r="A13"/>
  <c r="A14"/>
  <c r="A15"/>
  <c r="A16"/>
  <c r="A17"/>
  <c r="A18"/>
  <c r="A19"/>
  <c r="A20"/>
  <c r="A5"/>
  <c r="L1048576"/>
  <c r="M1048576"/>
  <c r="J1048576"/>
  <c r="N1048576"/>
  <c r="O1048576"/>
  <c r="P1048576"/>
  <c r="Q1048576"/>
  <c r="D21" i="19"/>
  <c r="E21"/>
  <c r="F21"/>
  <c r="C21"/>
  <c r="F24" i="18"/>
  <c r="A6" i="1"/>
  <c r="A7"/>
  <c r="A8"/>
  <c r="A9"/>
  <c r="A10"/>
  <c r="A11"/>
  <c r="A12"/>
  <c r="A13"/>
  <c r="A14"/>
  <c r="A15"/>
  <c r="A16"/>
  <c r="A17"/>
  <c r="A18"/>
  <c r="A19"/>
  <c r="A20"/>
  <c r="A5"/>
  <c r="A6" i="4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5"/>
  <c r="A4" i="31"/>
  <c r="A5"/>
  <c r="A3"/>
  <c r="A6" i="38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5"/>
  <c r="H21" i="7" l="1"/>
  <c r="I21" s="1"/>
  <c r="G21"/>
  <c r="K21"/>
  <c r="J36" i="14"/>
  <c r="I36"/>
  <c r="F31" i="17" l="1"/>
  <c r="E31"/>
  <c r="D31"/>
  <c r="C31"/>
  <c r="D32" i="13"/>
  <c r="E32"/>
  <c r="F32"/>
  <c r="G32"/>
  <c r="H32"/>
  <c r="C32"/>
  <c r="K5" i="8" l="1"/>
  <c r="H7"/>
  <c r="H8"/>
  <c r="H9"/>
  <c r="H10"/>
  <c r="H24"/>
  <c r="H11"/>
  <c r="H12"/>
  <c r="H13"/>
  <c r="H14"/>
  <c r="H15"/>
  <c r="H16"/>
  <c r="H17"/>
  <c r="H18"/>
  <c r="H19"/>
  <c r="H20"/>
  <c r="H21"/>
  <c r="H22"/>
  <c r="H23"/>
  <c r="H25"/>
  <c r="H26"/>
  <c r="H27"/>
  <c r="H28"/>
  <c r="H29"/>
  <c r="H30"/>
  <c r="H31"/>
  <c r="H33"/>
  <c r="H35"/>
  <c r="D30" i="19"/>
  <c r="C30"/>
  <c r="H35" i="6"/>
  <c r="H36"/>
  <c r="F6" i="4"/>
  <c r="F8"/>
  <c r="F9"/>
  <c r="F10"/>
  <c r="F11"/>
  <c r="F12"/>
  <c r="F13"/>
  <c r="F14"/>
  <c r="F15"/>
  <c r="F16"/>
  <c r="F17"/>
  <c r="F18"/>
  <c r="F19"/>
  <c r="F20"/>
  <c r="F21"/>
  <c r="F22"/>
  <c r="F23"/>
  <c r="F24"/>
  <c r="C31" i="21"/>
  <c r="H36" i="8" l="1"/>
  <c r="I36" s="1"/>
  <c r="I21"/>
  <c r="G30" i="5"/>
  <c r="H30" s="1"/>
  <c r="E30"/>
  <c r="E30" i="19" l="1"/>
  <c r="F30"/>
  <c r="G36" i="37" l="1"/>
  <c r="C36" s="1"/>
  <c r="H36"/>
  <c r="F36" l="1"/>
  <c r="D35" i="5"/>
  <c r="H36" i="13"/>
  <c r="G36"/>
  <c r="F36"/>
  <c r="E36"/>
  <c r="D36"/>
  <c r="C36"/>
  <c r="H23"/>
  <c r="H37" s="1"/>
  <c r="G23"/>
  <c r="F23"/>
  <c r="F37" s="1"/>
  <c r="E23"/>
  <c r="D23"/>
  <c r="D37" s="1"/>
  <c r="C23"/>
  <c r="C37" s="1"/>
  <c r="C34" i="19"/>
  <c r="D34"/>
  <c r="E34"/>
  <c r="F34"/>
  <c r="J34"/>
  <c r="C32"/>
  <c r="D32"/>
  <c r="E32"/>
  <c r="F32"/>
  <c r="J32"/>
  <c r="J21"/>
  <c r="D36" i="37" l="1"/>
  <c r="G37" i="13"/>
  <c r="E37"/>
  <c r="F35" i="27"/>
  <c r="E35"/>
  <c r="D35"/>
  <c r="C35"/>
  <c r="F36" i="21"/>
  <c r="E36"/>
  <c r="C22"/>
  <c r="C36" s="1"/>
  <c r="G36" l="1"/>
  <c r="D36"/>
  <c r="F36" i="17" l="1"/>
  <c r="C36"/>
  <c r="C35" i="19"/>
  <c r="J35"/>
  <c r="F35"/>
  <c r="E35"/>
  <c r="D35"/>
  <c r="G35" i="18"/>
  <c r="J35"/>
  <c r="C34" i="6"/>
  <c r="C37" s="1"/>
  <c r="E34"/>
  <c r="F34"/>
  <c r="F37" s="1"/>
  <c r="J34"/>
  <c r="J37" s="1"/>
  <c r="L25" i="18"/>
  <c r="L23"/>
  <c r="L24"/>
  <c r="L27"/>
  <c r="L32"/>
  <c r="L33" s="1"/>
  <c r="L34"/>
  <c r="L35" s="1"/>
  <c r="L36"/>
  <c r="L37"/>
  <c r="L6"/>
  <c r="K6"/>
  <c r="F7"/>
  <c r="F8"/>
  <c r="F9"/>
  <c r="F10"/>
  <c r="F11"/>
  <c r="F25"/>
  <c r="F12"/>
  <c r="F13"/>
  <c r="F14"/>
  <c r="F15"/>
  <c r="F16"/>
  <c r="F17"/>
  <c r="F18"/>
  <c r="F19"/>
  <c r="F20"/>
  <c r="F21"/>
  <c r="F6"/>
  <c r="L31"/>
  <c r="C38"/>
  <c r="M35" l="1"/>
  <c r="J38"/>
  <c r="I35"/>
  <c r="G38"/>
  <c r="G37" i="6"/>
  <c r="M38" i="18"/>
  <c r="K35"/>
  <c r="D35"/>
  <c r="H34" i="6"/>
  <c r="E37"/>
  <c r="E38" i="18"/>
  <c r="K37" i="6"/>
  <c r="E36" i="17"/>
  <c r="D36"/>
  <c r="K38" i="18" l="1"/>
  <c r="I38"/>
  <c r="D38"/>
  <c r="H37" i="6"/>
  <c r="I37" s="1"/>
  <c r="L38" i="18"/>
  <c r="C36" i="14" l="1"/>
  <c r="G36"/>
  <c r="C35" i="11"/>
  <c r="C22"/>
  <c r="D34" i="9"/>
  <c r="C34"/>
  <c r="E34" i="7"/>
  <c r="D34"/>
  <c r="K34" s="1"/>
  <c r="C36"/>
  <c r="D38" i="5"/>
  <c r="H7"/>
  <c r="G8"/>
  <c r="H8" s="1"/>
  <c r="G9"/>
  <c r="H9" s="1"/>
  <c r="G10"/>
  <c r="H10" s="1"/>
  <c r="G25"/>
  <c r="H25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3"/>
  <c r="H23" s="1"/>
  <c r="G24"/>
  <c r="H24" s="1"/>
  <c r="G26"/>
  <c r="H26" s="1"/>
  <c r="G27"/>
  <c r="H27" s="1"/>
  <c r="G28"/>
  <c r="G29"/>
  <c r="H29" s="1"/>
  <c r="G34"/>
  <c r="H34" s="1"/>
  <c r="G36"/>
  <c r="G37"/>
  <c r="H5"/>
  <c r="E7"/>
  <c r="E8"/>
  <c r="E9"/>
  <c r="E10"/>
  <c r="E25"/>
  <c r="E11"/>
  <c r="E12"/>
  <c r="E13"/>
  <c r="E14"/>
  <c r="E15"/>
  <c r="E16"/>
  <c r="E17"/>
  <c r="E18"/>
  <c r="E19"/>
  <c r="E20"/>
  <c r="E22"/>
  <c r="E23"/>
  <c r="E24"/>
  <c r="E26"/>
  <c r="E27"/>
  <c r="E29"/>
  <c r="E31"/>
  <c r="E33"/>
  <c r="E34"/>
  <c r="F35"/>
  <c r="G35" s="1"/>
  <c r="C35"/>
  <c r="E35" s="1"/>
  <c r="F33"/>
  <c r="G33" s="1"/>
  <c r="H33" s="1"/>
  <c r="F31"/>
  <c r="G31" s="1"/>
  <c r="H31" s="1"/>
  <c r="G22"/>
  <c r="H22" s="1"/>
  <c r="F5" i="4"/>
  <c r="C25"/>
  <c r="F6" i="1"/>
  <c r="F7"/>
  <c r="F8"/>
  <c r="F9"/>
  <c r="F10"/>
  <c r="F11"/>
  <c r="F12"/>
  <c r="F14"/>
  <c r="F16"/>
  <c r="F17"/>
  <c r="F18"/>
  <c r="F19"/>
  <c r="F20"/>
  <c r="F21"/>
  <c r="F23"/>
  <c r="F32"/>
  <c r="F34"/>
  <c r="F5"/>
  <c r="E35"/>
  <c r="D35"/>
  <c r="E33"/>
  <c r="D33"/>
  <c r="C33"/>
  <c r="F31"/>
  <c r="D36" l="1"/>
  <c r="D39"/>
  <c r="C39"/>
  <c r="C36"/>
  <c r="E36"/>
  <c r="E39"/>
  <c r="H36" i="14"/>
  <c r="D36"/>
  <c r="F25" i="4"/>
  <c r="E36" i="14"/>
  <c r="C36" i="11"/>
  <c r="F33" i="1"/>
  <c r="F38" i="5"/>
  <c r="G38" s="1"/>
  <c r="F35" i="1"/>
  <c r="D36" i="7"/>
  <c r="F36" i="14"/>
  <c r="D35" i="9"/>
  <c r="K35" s="1"/>
  <c r="E35"/>
  <c r="F35"/>
  <c r="J35"/>
  <c r="J36" i="7"/>
  <c r="E36"/>
  <c r="H35" i="5"/>
  <c r="C38"/>
  <c r="F22" i="1"/>
  <c r="F36" l="1"/>
  <c r="G36" i="7"/>
  <c r="H36"/>
  <c r="I36" s="1"/>
  <c r="K36"/>
  <c r="H38" i="5"/>
  <c r="F39" i="1"/>
  <c r="E38" i="5"/>
  <c r="F22" i="18"/>
  <c r="D22"/>
</calcChain>
</file>

<file path=xl/sharedStrings.xml><?xml version="1.0" encoding="utf-8"?>
<sst xmlns="http://schemas.openxmlformats.org/spreadsheetml/2006/main" count="2047" uniqueCount="576">
  <si>
    <t>Bank Name</t>
  </si>
  <si>
    <t>Deposit Amount (D)</t>
  </si>
  <si>
    <t>Advance Amount (A)</t>
  </si>
  <si>
    <t>CD Ratio</t>
  </si>
  <si>
    <t>ALB</t>
  </si>
  <si>
    <t>BOB</t>
  </si>
  <si>
    <t>BOI</t>
  </si>
  <si>
    <t>BOM</t>
  </si>
  <si>
    <t>CAN</t>
  </si>
  <si>
    <t>CBI</t>
  </si>
  <si>
    <t>IDBI</t>
  </si>
  <si>
    <t>IND</t>
  </si>
  <si>
    <t>IOB</t>
  </si>
  <si>
    <t>OBC</t>
  </si>
  <si>
    <t>PNB</t>
  </si>
  <si>
    <t>PSB</t>
  </si>
  <si>
    <t>SBI</t>
  </si>
  <si>
    <t>SYN</t>
  </si>
  <si>
    <t>UBI</t>
  </si>
  <si>
    <t>UCO</t>
  </si>
  <si>
    <t>UNI</t>
  </si>
  <si>
    <t>HDFC</t>
  </si>
  <si>
    <t>ICICI</t>
  </si>
  <si>
    <t>INDUS</t>
  </si>
  <si>
    <t>AXIS</t>
  </si>
  <si>
    <t>YES</t>
  </si>
  <si>
    <t>BANDHAN</t>
  </si>
  <si>
    <t>APRB</t>
  </si>
  <si>
    <t>APSCB</t>
  </si>
  <si>
    <t>RIDF</t>
  </si>
  <si>
    <t>Name of Bank</t>
  </si>
  <si>
    <t>TOTAL</t>
  </si>
  <si>
    <t>No. Of Branches</t>
  </si>
  <si>
    <t>DISTRICT WISE DEPOSIT, ADVANCE AND CD RATIO</t>
  </si>
  <si>
    <t>DISTRICT</t>
  </si>
  <si>
    <t>Depsosit</t>
  </si>
  <si>
    <t>Advance</t>
  </si>
  <si>
    <t>Tirap</t>
  </si>
  <si>
    <t>Changlang</t>
  </si>
  <si>
    <t>Lohit</t>
  </si>
  <si>
    <t>Anjaw</t>
  </si>
  <si>
    <t>Siang</t>
  </si>
  <si>
    <t>Tawang</t>
  </si>
  <si>
    <t>Namsai</t>
  </si>
  <si>
    <t>PapumPare</t>
  </si>
  <si>
    <t>EastSiang</t>
  </si>
  <si>
    <t>WestSiang</t>
  </si>
  <si>
    <t>UpperSiang</t>
  </si>
  <si>
    <t>EastKameng</t>
  </si>
  <si>
    <t>WestKameng</t>
  </si>
  <si>
    <t>LowerSubansiri</t>
  </si>
  <si>
    <t>UpperSubansiri</t>
  </si>
  <si>
    <t>KurungKumey</t>
  </si>
  <si>
    <t>DibangValley</t>
  </si>
  <si>
    <t>LowerDibangValley</t>
  </si>
  <si>
    <t>Longding</t>
  </si>
  <si>
    <t>KraDaadi</t>
  </si>
  <si>
    <t>Total</t>
  </si>
  <si>
    <t>Sl No.</t>
  </si>
  <si>
    <t>CDR1</t>
  </si>
  <si>
    <t>Credit Utilized (CU)</t>
  </si>
  <si>
    <t>Total Credit (TC)</t>
  </si>
  <si>
    <t>CDR2</t>
  </si>
  <si>
    <t>No. of A/C</t>
  </si>
  <si>
    <t>Total O/S</t>
  </si>
  <si>
    <t>Demand Raised</t>
  </si>
  <si>
    <t>Recovery Amount</t>
  </si>
  <si>
    <t>Recovery %</t>
  </si>
  <si>
    <t>Overdues Amount</t>
  </si>
  <si>
    <t>Overdues %</t>
  </si>
  <si>
    <t>Gross NPA Amount</t>
  </si>
  <si>
    <t>Gross NPA %</t>
  </si>
  <si>
    <t>Recovery%</t>
  </si>
  <si>
    <t>Banks</t>
  </si>
  <si>
    <t>Muslim</t>
  </si>
  <si>
    <t>Christian</t>
  </si>
  <si>
    <t>Sikh</t>
  </si>
  <si>
    <t>Budhist</t>
  </si>
  <si>
    <t>Zoroastrian</t>
  </si>
  <si>
    <t>No.</t>
  </si>
  <si>
    <t>Amt.</t>
  </si>
  <si>
    <t>SL No.</t>
  </si>
  <si>
    <t>Bank</t>
  </si>
  <si>
    <t>Target</t>
  </si>
  <si>
    <t>MICRO</t>
  </si>
  <si>
    <t>SMALL</t>
  </si>
  <si>
    <t>MEDIUM</t>
  </si>
  <si>
    <t>TOTAL MSME OUTSTANDING</t>
  </si>
  <si>
    <t>Current Year</t>
  </si>
  <si>
    <t>Outstanding</t>
  </si>
  <si>
    <t>PERFORMANCE OF HOUSING LOAN: ARUNACHAL PRADESH</t>
  </si>
  <si>
    <t>BALANCE OUTSTANDING AT THE END OF QUARTER</t>
  </si>
  <si>
    <t>URBAN</t>
  </si>
  <si>
    <t>SEMI-URBAN</t>
  </si>
  <si>
    <t>RURAL</t>
  </si>
  <si>
    <t>Amount</t>
  </si>
  <si>
    <t xml:space="preserve">Sanctioned </t>
  </si>
  <si>
    <t>Diusbursed</t>
  </si>
  <si>
    <t>No</t>
  </si>
  <si>
    <t xml:space="preserve">Amt </t>
  </si>
  <si>
    <t>PERFORMANCE OF TEA SECTOR: ARUNACHAL PRADESH</t>
  </si>
  <si>
    <t>Total Outstanding</t>
  </si>
  <si>
    <t>Sl. No.</t>
  </si>
  <si>
    <t>Name of the Bank</t>
  </si>
  <si>
    <t>Deposit Linkages</t>
  </si>
  <si>
    <t>Credit Linkages (Advances)</t>
  </si>
  <si>
    <t>Current Financial Year</t>
  </si>
  <si>
    <t>Cumulative Position</t>
  </si>
  <si>
    <t>Under NRLM</t>
  </si>
  <si>
    <t>Direct SHGs</t>
  </si>
  <si>
    <t>Total Advance</t>
  </si>
  <si>
    <t xml:space="preserve">Non Priority Sector </t>
  </si>
  <si>
    <t>Weaker Advances Sector (WSA)</t>
  </si>
  <si>
    <t>PSA to Total Adv (%)</t>
  </si>
  <si>
    <t>WSA To PSA (%)</t>
  </si>
  <si>
    <t>WSA  to Total Adv (%)</t>
  </si>
  <si>
    <t>Advances</t>
  </si>
  <si>
    <t>NPA</t>
  </si>
  <si>
    <t xml:space="preserve"> NPA %</t>
  </si>
  <si>
    <t>Advances (PSA)</t>
  </si>
  <si>
    <t>Grand Total</t>
  </si>
  <si>
    <t>SC/ST</t>
  </si>
  <si>
    <t>Women Beneficiaries</t>
  </si>
  <si>
    <t>APSCAB</t>
  </si>
  <si>
    <t>PERFORMANCE ON  NO-FRILL ACCOUNT</t>
  </si>
  <si>
    <t>OD Number</t>
  </si>
  <si>
    <t>OD Amount</t>
  </si>
  <si>
    <t>Public Total</t>
  </si>
  <si>
    <t>Private Total</t>
  </si>
  <si>
    <t>RRB Total</t>
  </si>
  <si>
    <t>P&amp;S</t>
  </si>
  <si>
    <t>RRB</t>
  </si>
  <si>
    <t>Recovery Position Under PMEGP of Arunachal Pradesh</t>
  </si>
  <si>
    <t>Number Of Account</t>
  </si>
  <si>
    <t>Overdues</t>
  </si>
  <si>
    <t>Recovery under BAKIJAI cases of Arunachal Pradesh</t>
  </si>
  <si>
    <t xml:space="preserve"> Pending Cases At the Begining Of the Quarter</t>
  </si>
  <si>
    <t xml:space="preserve"> Cases added during The Quarter</t>
  </si>
  <si>
    <t xml:space="preserve"> Cases Settled during The Quarter</t>
  </si>
  <si>
    <t>Pending Cases at the close of the Quarter</t>
  </si>
  <si>
    <t xml:space="preserve">Number </t>
  </si>
  <si>
    <t xml:space="preserve">Amount </t>
  </si>
  <si>
    <t>Number</t>
  </si>
  <si>
    <t>INDIAN</t>
  </si>
  <si>
    <t>SYNDI</t>
  </si>
  <si>
    <t>UNION</t>
  </si>
  <si>
    <t>SL NO.</t>
  </si>
  <si>
    <t>BANK</t>
  </si>
  <si>
    <t>SHISHU</t>
  </si>
  <si>
    <t xml:space="preserve">                  KISHORE</t>
  </si>
  <si>
    <t>TARUN</t>
  </si>
  <si>
    <t>Sanctioned</t>
  </si>
  <si>
    <t>NO</t>
  </si>
  <si>
    <t>AMT</t>
  </si>
  <si>
    <t>CANARA</t>
  </si>
  <si>
    <t>P&amp;SB</t>
  </si>
  <si>
    <t>PMJDY</t>
  </si>
  <si>
    <t>PMJJBY</t>
  </si>
  <si>
    <t>PMSBY</t>
  </si>
  <si>
    <t>APY</t>
  </si>
  <si>
    <t>Profile</t>
  </si>
  <si>
    <t>RRBs</t>
  </si>
  <si>
    <t>Co-op Banks</t>
  </si>
  <si>
    <t xml:space="preserve">Total </t>
  </si>
  <si>
    <t>Branch Network</t>
  </si>
  <si>
    <t xml:space="preserve">Aggregate Deposits </t>
  </si>
  <si>
    <t>Aggregate Advances</t>
  </si>
  <si>
    <t xml:space="preserve">Priority sector Adv </t>
  </si>
  <si>
    <t xml:space="preserve">% to total adv </t>
  </si>
  <si>
    <t xml:space="preserve">Adv to Agriculture </t>
  </si>
  <si>
    <t xml:space="preserve">% to total Adv </t>
  </si>
  <si>
    <t xml:space="preserve">Banking Profile </t>
  </si>
  <si>
    <t>Public Banks</t>
  </si>
  <si>
    <t>Agl &amp; Allied Sector</t>
  </si>
  <si>
    <t>Total Priority Sector</t>
  </si>
  <si>
    <t xml:space="preserve">UCO  </t>
  </si>
  <si>
    <t xml:space="preserve">BOB  </t>
  </si>
  <si>
    <t xml:space="preserve">INDIAN   </t>
  </si>
  <si>
    <t xml:space="preserve">IDBI   </t>
  </si>
  <si>
    <t xml:space="preserve">BOI  </t>
  </si>
  <si>
    <t xml:space="preserve">CONTENTS </t>
  </si>
  <si>
    <t xml:space="preserve">SL </t>
  </si>
  <si>
    <t>SUBJECT</t>
  </si>
  <si>
    <t xml:space="preserve">PAGE NO. </t>
  </si>
  <si>
    <t>CD Ratios: Bank wise</t>
  </si>
  <si>
    <t>Business &amp; CD Ratio: Bank-wise</t>
  </si>
  <si>
    <t xml:space="preserve">Segregation of  Total Advances </t>
  </si>
  <si>
    <t xml:space="preserve">Analysis of Total Priority Sector Advances </t>
  </si>
  <si>
    <t>Analysis of Priority Sector Advances under crop loans</t>
  </si>
  <si>
    <t xml:space="preserve">Analysis of Industry Sector Advances </t>
  </si>
  <si>
    <t xml:space="preserve">Analysis of Services Sector Advances </t>
  </si>
  <si>
    <t>Details of MSME sector advances</t>
  </si>
  <si>
    <t xml:space="preserve">Performance under Education Loan </t>
  </si>
  <si>
    <t>Details of Weaker sector advances</t>
  </si>
  <si>
    <t>Details of Minority sector advances</t>
  </si>
  <si>
    <t xml:space="preserve">Performance under SHGs: Bank-wise </t>
  </si>
  <si>
    <t xml:space="preserve">Performance on PMEGP </t>
  </si>
  <si>
    <t>Recovery under PMEGP</t>
  </si>
  <si>
    <t>Recovery under Bakijai cases</t>
  </si>
  <si>
    <t>Performance on PMMY</t>
  </si>
  <si>
    <t>Performance on Social Security Scheme</t>
  </si>
  <si>
    <t>Annual Credit Plan Target</t>
  </si>
  <si>
    <t>Annual Credit Plan Achievement</t>
  </si>
  <si>
    <t>Review of DCC</t>
  </si>
  <si>
    <t>Block-Wise Bank Branches/CSP</t>
  </si>
  <si>
    <t>Performance under ACP</t>
  </si>
  <si>
    <t>Details of Agri. Finance</t>
  </si>
  <si>
    <t xml:space="preserve">District </t>
  </si>
  <si>
    <t>No of rural branches in district</t>
  </si>
  <si>
    <t>No of camps conducted during the quarter</t>
  </si>
  <si>
    <t>(Amt in lakhs)</t>
  </si>
  <si>
    <t>Achieve</t>
  </si>
  <si>
    <t>Achieve%</t>
  </si>
  <si>
    <t>Private Banks</t>
  </si>
  <si>
    <t>NESFB</t>
  </si>
  <si>
    <t>Jain</t>
  </si>
  <si>
    <t>Annexure-B FLC (Financial Literacy Centere)</t>
  </si>
  <si>
    <t>Performance No-fril account</t>
  </si>
  <si>
    <t>NPA No</t>
  </si>
  <si>
    <t>NPA Outstandings</t>
  </si>
  <si>
    <t>NPA%</t>
  </si>
  <si>
    <t>NEDFi</t>
  </si>
  <si>
    <t>Segregation of Advances of Arunachal Pradesh in the Year 2019-20</t>
  </si>
  <si>
    <t>Analysis of Priority Sector Advances Under CROP LOAN of Arunachal Pradesh in the Year 2019-20</t>
  </si>
  <si>
    <t>APSCB  Total</t>
  </si>
  <si>
    <t>APRB Total</t>
  </si>
  <si>
    <t>APSCB Total</t>
  </si>
  <si>
    <t>Analysis of Priority Sector Advances Under AGRICULTURE of Arunachal Pradesh in the Year 2019-20</t>
  </si>
  <si>
    <t>Public  Total</t>
  </si>
  <si>
    <t>Private  Total</t>
  </si>
  <si>
    <t>RRB total</t>
  </si>
  <si>
    <t xml:space="preserve">APSCB Total </t>
  </si>
  <si>
    <t>Physically Handicapped</t>
  </si>
  <si>
    <t xml:space="preserve">  Details of advances to Sensitive Sectors:LENDING TO WEAKER SECTOR</t>
  </si>
  <si>
    <t>BANDN</t>
  </si>
  <si>
    <t>Total Loan</t>
  </si>
  <si>
    <t xml:space="preserve"> Number of Accounts</t>
  </si>
  <si>
    <t>Cumulative</t>
  </si>
  <si>
    <t xml:space="preserve"> Grand Total</t>
  </si>
  <si>
    <t>Disbursed</t>
  </si>
  <si>
    <t xml:space="preserve">Outstanding </t>
  </si>
  <si>
    <t xml:space="preserve"> Number</t>
  </si>
  <si>
    <t xml:space="preserve"> Amount</t>
  </si>
  <si>
    <t>PMEGP (2019-20)  TARGET:</t>
  </si>
  <si>
    <t>Analysis of Total Priority Sector Advances of Arunachal Pradesh in the Year 2019-20</t>
  </si>
  <si>
    <t>CUMMULATIVE NUMBER  OF ACCOUNT</t>
  </si>
  <si>
    <t>Details of Advances to Sensitive Sectors:  Lending to Minority Communities</t>
  </si>
  <si>
    <t xml:space="preserve"> Limit Sanctioned</t>
  </si>
  <si>
    <t>No. of Acounts</t>
  </si>
  <si>
    <t>Cards Issued</t>
  </si>
  <si>
    <t>PERFORMANCE OF KISHAN CREDIT CARD (KCC) 2019-20:</t>
  </si>
  <si>
    <t>PrivateTotal</t>
  </si>
  <si>
    <t>GrandTotal</t>
  </si>
  <si>
    <t>EDUCATION LOAN FOR THE YEAR 2019-20</t>
  </si>
  <si>
    <t xml:space="preserve"> Loan Granted During The Year</t>
  </si>
  <si>
    <t>Recovery % of Priority Sector Advance</t>
  </si>
  <si>
    <t>Overdue % of Priority Sector Advances</t>
  </si>
  <si>
    <t xml:space="preserve">BANKING PROFILE </t>
  </si>
  <si>
    <t xml:space="preserve">NEDFi &amp; RIDF </t>
  </si>
  <si>
    <t>Rural Total</t>
  </si>
  <si>
    <t>Public</t>
  </si>
  <si>
    <t>Private</t>
  </si>
  <si>
    <t>Grand</t>
  </si>
  <si>
    <t xml:space="preserve">Analysis of Priority sector Agriculture Sector Advances </t>
  </si>
  <si>
    <t xml:space="preserve">Progress under  KCC loans - Bank wise </t>
  </si>
  <si>
    <t>Performance of Housing loans</t>
  </si>
  <si>
    <t>Performance of Tea sector loans</t>
  </si>
  <si>
    <t>CD Ratio : District wise</t>
  </si>
  <si>
    <t xml:space="preserve">Agriculture Term Loan </t>
  </si>
  <si>
    <t xml:space="preserve">Crop Loan </t>
  </si>
  <si>
    <t>Total AGL Loan</t>
  </si>
  <si>
    <t xml:space="preserve"> No</t>
  </si>
  <si>
    <t>30.06.2019</t>
  </si>
  <si>
    <t>Analysis of Priority Sector Advances Under MSME of Arunachal Pradesh in the Year 2019-20</t>
  </si>
  <si>
    <t xml:space="preserve">Adv to MSME Sector </t>
  </si>
  <si>
    <t xml:space="preserve">Adv to Other Priority Sector </t>
  </si>
  <si>
    <t>Priority Sector</t>
  </si>
  <si>
    <t xml:space="preserve">(Rs In Lakhs) </t>
  </si>
  <si>
    <t>CropProduction</t>
  </si>
  <si>
    <t>Farm</t>
  </si>
  <si>
    <t>Plantation</t>
  </si>
  <si>
    <t>Animal Husbandry</t>
  </si>
  <si>
    <t>Fishery</t>
  </si>
  <si>
    <t>Agri Others</t>
  </si>
  <si>
    <t>Agri Infrastructure</t>
  </si>
  <si>
    <t>Anciliary Activities</t>
  </si>
  <si>
    <t>Agri Total</t>
  </si>
  <si>
    <t>MSME Term</t>
  </si>
  <si>
    <t>MSME Working</t>
  </si>
  <si>
    <t>MSME Total</t>
  </si>
  <si>
    <t>Export Credit</t>
  </si>
  <si>
    <t>Education</t>
  </si>
  <si>
    <t>Housing</t>
  </si>
  <si>
    <t>Service Others</t>
  </si>
  <si>
    <t>Social Infra</t>
  </si>
  <si>
    <t>Services Total</t>
  </si>
  <si>
    <t>BAN</t>
  </si>
  <si>
    <t xml:space="preserve">YES  </t>
  </si>
  <si>
    <t xml:space="preserve">RRB  </t>
  </si>
  <si>
    <t>Sl No</t>
  </si>
  <si>
    <t>West Kameng</t>
  </si>
  <si>
    <t>East Kameng</t>
  </si>
  <si>
    <t>Lower Subansiri</t>
  </si>
  <si>
    <t>Kurung Kumey</t>
  </si>
  <si>
    <t>Upper Subansiri</t>
  </si>
  <si>
    <t>West Siang</t>
  </si>
  <si>
    <t>East Siang</t>
  </si>
  <si>
    <t>Upper Siang</t>
  </si>
  <si>
    <t>Dibang Valley</t>
  </si>
  <si>
    <t>Lower Dibang Valley</t>
  </si>
  <si>
    <t>BANK BRANCHES/CSPs IN BLOCK LEVEL</t>
  </si>
  <si>
    <t>District</t>
  </si>
  <si>
    <t>Block</t>
  </si>
  <si>
    <t>BC/CSP</t>
  </si>
  <si>
    <t>Boleng</t>
  </si>
  <si>
    <t>SBI-BC-SUSHRUSHA-CSP</t>
  </si>
  <si>
    <t>Kaying</t>
  </si>
  <si>
    <t>Pangin</t>
  </si>
  <si>
    <t>Rebo Perging</t>
  </si>
  <si>
    <t>X</t>
  </si>
  <si>
    <t>Riga</t>
  </si>
  <si>
    <t>SBI-BC-NICT-CSP</t>
  </si>
  <si>
    <t>Rumgong</t>
  </si>
  <si>
    <t>Geku</t>
  </si>
  <si>
    <t>Jening</t>
  </si>
  <si>
    <t>APREX</t>
  </si>
  <si>
    <t>Mariyang</t>
  </si>
  <si>
    <t>SBI-CSP</t>
  </si>
  <si>
    <t>Singa Gelling</t>
  </si>
  <si>
    <t>Tuting</t>
  </si>
  <si>
    <t>Yingkiong</t>
  </si>
  <si>
    <t>Mebo</t>
  </si>
  <si>
    <t>Pasighat</t>
  </si>
  <si>
    <t>Ramle Bangoo</t>
  </si>
  <si>
    <t>Ruksin</t>
  </si>
  <si>
    <t>Aalo East</t>
  </si>
  <si>
    <t>Aalo West</t>
  </si>
  <si>
    <t>Basar</t>
  </si>
  <si>
    <t>Darak</t>
  </si>
  <si>
    <t xml:space="preserve">SBI CSP IDENTIFIED </t>
  </si>
  <si>
    <t>Daring (Ego)</t>
  </si>
  <si>
    <t>Gensi</t>
  </si>
  <si>
    <t>Lekabali</t>
  </si>
  <si>
    <t>Liromoba</t>
  </si>
  <si>
    <t>Mechuka</t>
  </si>
  <si>
    <t>Monigong</t>
  </si>
  <si>
    <t>Tirbin</t>
  </si>
  <si>
    <t>APEX</t>
  </si>
  <si>
    <t>Papumpae</t>
  </si>
  <si>
    <t>Balijan</t>
  </si>
  <si>
    <t>Borum</t>
  </si>
  <si>
    <t>SBI CSP IDENTIFIED</t>
  </si>
  <si>
    <t>Kimin</t>
  </si>
  <si>
    <t>Kimin Doimukh</t>
  </si>
  <si>
    <t>Mengio</t>
  </si>
  <si>
    <t>Sagalee</t>
  </si>
  <si>
    <t>SBI-BC-PAYPOINT-CSP</t>
  </si>
  <si>
    <t>Raga</t>
  </si>
  <si>
    <t>Pistana</t>
  </si>
  <si>
    <t>Hong Hari</t>
  </si>
  <si>
    <t>Ziro-I</t>
  </si>
  <si>
    <t>SBI-BC-SAVE</t>
  </si>
  <si>
    <t>Ziro-II</t>
  </si>
  <si>
    <t>Daporizo</t>
  </si>
  <si>
    <t>Dumporizo</t>
  </si>
  <si>
    <t>Baririjo</t>
  </si>
  <si>
    <t>Chetam</t>
  </si>
  <si>
    <t>SBI-CSP-SAVE</t>
  </si>
  <si>
    <t>Giba</t>
  </si>
  <si>
    <t>Nacho</t>
  </si>
  <si>
    <t>Payeng</t>
  </si>
  <si>
    <t>Puchigeku</t>
  </si>
  <si>
    <t>Siyum</t>
  </si>
  <si>
    <t>Taksing</t>
  </si>
  <si>
    <t>Taliha</t>
  </si>
  <si>
    <t>Kurung Kume</t>
  </si>
  <si>
    <t>Damin</t>
  </si>
  <si>
    <t>Koloriang</t>
  </si>
  <si>
    <t>Nayapin</t>
  </si>
  <si>
    <t>Parsiparlo</t>
  </si>
  <si>
    <t>Sangram</t>
  </si>
  <si>
    <t>Sarli</t>
  </si>
  <si>
    <t>Kra Dadi</t>
  </si>
  <si>
    <t>Chambang</t>
  </si>
  <si>
    <t>Gangte</t>
  </si>
  <si>
    <t>Palin</t>
  </si>
  <si>
    <t>Pip Sorang</t>
  </si>
  <si>
    <t>Tali</t>
  </si>
  <si>
    <t>Yangte</t>
  </si>
  <si>
    <t>Bameng</t>
  </si>
  <si>
    <t>Bana</t>
  </si>
  <si>
    <t>Chayangtajo</t>
  </si>
  <si>
    <t>SBI-CSP(UP)</t>
  </si>
  <si>
    <t>Khenewa</t>
  </si>
  <si>
    <t>Pakke Kesang</t>
  </si>
  <si>
    <t>Pipu</t>
  </si>
  <si>
    <t>Seijosa</t>
  </si>
  <si>
    <t>Seppa</t>
  </si>
  <si>
    <t>Dirang</t>
  </si>
  <si>
    <t>Kalaktang</t>
  </si>
  <si>
    <t>Nafra</t>
  </si>
  <si>
    <t>Singchung</t>
  </si>
  <si>
    <t>SBI (Tengavalley )</t>
  </si>
  <si>
    <t>Thrizino</t>
  </si>
  <si>
    <t>Kitpi</t>
  </si>
  <si>
    <t>Lumla</t>
  </si>
  <si>
    <t>Jang Thingbu</t>
  </si>
  <si>
    <t>Mukto Bongkhar</t>
  </si>
  <si>
    <t>Zimithang Dudunghar</t>
  </si>
  <si>
    <t>Dadam</t>
  </si>
  <si>
    <t>Khonsa</t>
  </si>
  <si>
    <t>Lazu</t>
  </si>
  <si>
    <t>Namsang</t>
  </si>
  <si>
    <t>Pangshao Wakka</t>
  </si>
  <si>
    <t>Chowkham</t>
  </si>
  <si>
    <t>Lekang</t>
  </si>
  <si>
    <t>Namsai Choukham</t>
  </si>
  <si>
    <t>Kanubari</t>
  </si>
  <si>
    <t>Niausa</t>
  </si>
  <si>
    <t>Pangsu</t>
  </si>
  <si>
    <t>CSP-SBI</t>
  </si>
  <si>
    <t>Wakka</t>
  </si>
  <si>
    <t>Tezu</t>
  </si>
  <si>
    <t>Wakro</t>
  </si>
  <si>
    <t>Bordumsa</t>
  </si>
  <si>
    <t>SBI, APEX</t>
  </si>
  <si>
    <t>Diyun</t>
  </si>
  <si>
    <t>Khagam Miao</t>
  </si>
  <si>
    <t>Khimiyang</t>
  </si>
  <si>
    <t>Manmao</t>
  </si>
  <si>
    <t>Nampong</t>
  </si>
  <si>
    <t>Vijay Nagar</t>
  </si>
  <si>
    <t>Chaglagam</t>
  </si>
  <si>
    <t>Hawai Walong</t>
  </si>
  <si>
    <t>Hayuliang</t>
  </si>
  <si>
    <t>Manchal</t>
  </si>
  <si>
    <t>Dumbuk Paglam</t>
  </si>
  <si>
    <t>Hunli Desali</t>
  </si>
  <si>
    <t>Roing Kononu</t>
  </si>
  <si>
    <t>Anelih Arzo</t>
  </si>
  <si>
    <t>Anini Alinaye Mipi</t>
  </si>
  <si>
    <t>Etalin Malinye</t>
  </si>
  <si>
    <t>SL NO</t>
  </si>
  <si>
    <t>Lead Bank Name</t>
  </si>
  <si>
    <t>18.07.2019</t>
  </si>
  <si>
    <t>13.02.2019</t>
  </si>
  <si>
    <t>08.05.2019</t>
  </si>
  <si>
    <t>19.08.2019</t>
  </si>
  <si>
    <t>25.07.2019</t>
  </si>
  <si>
    <t>08.02.2019</t>
  </si>
  <si>
    <t>13.05.2019</t>
  </si>
  <si>
    <t>25.09.2019</t>
  </si>
  <si>
    <t>07.05.2019</t>
  </si>
  <si>
    <t>30.05.2019</t>
  </si>
  <si>
    <t>26.07.2019</t>
  </si>
  <si>
    <t>18.01.2019</t>
  </si>
  <si>
    <t>27.05.2019</t>
  </si>
  <si>
    <t>19.09.2019</t>
  </si>
  <si>
    <t>08.07.2019</t>
  </si>
  <si>
    <t>16.07.2019</t>
  </si>
  <si>
    <t>18.10.2019</t>
  </si>
  <si>
    <t>19.02.2019</t>
  </si>
  <si>
    <t>22.05.2019</t>
  </si>
  <si>
    <t>27.02.2019</t>
  </si>
  <si>
    <t>24.09.2019</t>
  </si>
  <si>
    <t>10.05.2019</t>
  </si>
  <si>
    <t>12.03.2019</t>
  </si>
  <si>
    <t>29.07.2019</t>
  </si>
  <si>
    <t>27.09.2019</t>
  </si>
  <si>
    <t>24.03.2019</t>
  </si>
  <si>
    <t>24.06.2019</t>
  </si>
  <si>
    <t>30.09.2019</t>
  </si>
  <si>
    <t>22.10.2019</t>
  </si>
  <si>
    <t>IPPB</t>
  </si>
  <si>
    <t>AS ON (30.09.2019) AMT IN LAKHS</t>
  </si>
  <si>
    <t>AS ON 30.09.2019 (RS. IN LAKH)</t>
  </si>
  <si>
    <t>Details of Agriculture Loan of Arunachal Pradesh in the FY 2019-2020 as on date 30.09.2019    (Amount in  lakhs)</t>
  </si>
  <si>
    <t>AS ON 30.09.2019 (AMOUNT IN LAKHS)</t>
  </si>
  <si>
    <t>AS ON 30.09.2019</t>
  </si>
  <si>
    <t>AS ON 30.09.2019   (Amt. in lakhs)</t>
  </si>
  <si>
    <t>AS ON 30.09.2019  (AMOUNT  IN LAKHS)</t>
  </si>
  <si>
    <t>AS ON 30.09..2019</t>
  </si>
  <si>
    <t>MUDRA LOAN AS ON 30.09.2019 (Amt in lakhs)</t>
  </si>
  <si>
    <t xml:space="preserve"> AS ON 30.09.2019   (Rs. in lakhs)</t>
  </si>
  <si>
    <t>AS ON 30.09.2019 (RS. IN LAKHS)</t>
  </si>
  <si>
    <t>AS ON 30.09.2019 ( Amount in Lakhs)</t>
  </si>
  <si>
    <t xml:space="preserve">TOTAL </t>
  </si>
  <si>
    <t xml:space="preserve"> NO</t>
  </si>
  <si>
    <t>Lending</t>
  </si>
  <si>
    <t>O/S</t>
  </si>
  <si>
    <t>Amt</t>
  </si>
  <si>
    <t>AS ON 30.09.2019   (Rs. in lakhs)</t>
  </si>
  <si>
    <t>AS ON 30.09.2019 (Rs. In Lakhs)</t>
  </si>
  <si>
    <t>AS ON 30.09.2019      (RS. IN LAKHS)</t>
  </si>
  <si>
    <t>Crop Production</t>
  </si>
  <si>
    <t>Water Resources</t>
  </si>
  <si>
    <t>Bankwise ACP Sub-Sector Achievement Report of Arunachal Pradesh in the FY2019-2020 As on 30.09.2019</t>
  </si>
  <si>
    <t>BANK-WISE TARGET  UNDER ACP  2019-20 AS ON 30.09.2019</t>
  </si>
  <si>
    <t>Annual Credit Plan - Achievements of Arunachal Pradesh in the FY 2019-2020 as on date 30.09.2019</t>
  </si>
  <si>
    <t>C:D Ratio - I</t>
  </si>
  <si>
    <t xml:space="preserve">BANK WISE DEPOSIT, ADVANCE AND CD RATIO </t>
  </si>
  <si>
    <t>No. Br.</t>
  </si>
  <si>
    <t>All Banks Total</t>
  </si>
  <si>
    <t>MSME Priority Sector</t>
  </si>
  <si>
    <t>Other Priority Sector</t>
  </si>
  <si>
    <t>QUARTERLY REPORT ON CONDUCT OF CAMPS BY RURAL BRANCHES OF BANKS FOR 30.09.2019</t>
  </si>
  <si>
    <t>12.12.2019</t>
  </si>
  <si>
    <t>27.11.2019</t>
  </si>
  <si>
    <t>27.12.2019</t>
  </si>
  <si>
    <t>15.12.2019</t>
  </si>
  <si>
    <t>24.12.2019</t>
  </si>
  <si>
    <t>05.12.2019</t>
  </si>
  <si>
    <t>20.12.2019</t>
  </si>
  <si>
    <t>22.11.2019</t>
  </si>
  <si>
    <t>07.11.2019</t>
  </si>
  <si>
    <t>20.11.2019</t>
  </si>
  <si>
    <t>03.01.2020</t>
  </si>
  <si>
    <t>28.12.2019</t>
  </si>
  <si>
    <t>23.12.2019</t>
  </si>
  <si>
    <t>STATUS OF DCC &amp; DLRC MEETING AS ON 30.09.2019</t>
  </si>
  <si>
    <t>As on 30.09.2019   (Rs In Lakhs)</t>
  </si>
  <si>
    <t>Standup India Report of Arunachal Pradesh as on 30.09.2019</t>
  </si>
  <si>
    <t>SC</t>
  </si>
  <si>
    <t>ST</t>
  </si>
  <si>
    <t>WOMEN</t>
  </si>
  <si>
    <t>NULM ACHIEVEMENT OF ARUNACHAL PRADESH AS ON 30.09.2019</t>
  </si>
  <si>
    <t>INDIVIDUAL BENEFICIARIES ACHIEVEMENT</t>
  </si>
  <si>
    <t>NO. OF GROUP ACHIEVEMENT</t>
  </si>
  <si>
    <t>GROUP BENEFICIARIES ACHIEVEMENT</t>
  </si>
  <si>
    <t>NO. OF SHGs ACHIEVEMENT</t>
  </si>
  <si>
    <t>SHG BENEFICIARIES ACHIEVEMENT</t>
  </si>
  <si>
    <t>DIGITIZATION DETAILS OF ARUNACHAL PRADESH AS ON 30.09.2019</t>
  </si>
  <si>
    <t>BHIM Aadhaar</t>
  </si>
  <si>
    <t>MICRO ATMs</t>
  </si>
  <si>
    <t xml:space="preserve">Mobile Banking Activation </t>
  </si>
  <si>
    <t>Internet Banking Activation</t>
  </si>
  <si>
    <t xml:space="preserve">IMPS </t>
  </si>
  <si>
    <t xml:space="preserve">POS at Merchant Site </t>
  </si>
  <si>
    <t>Bharat QR</t>
  </si>
  <si>
    <t xml:space="preserve"> Current Year No.</t>
  </si>
  <si>
    <t xml:space="preserve"> Cumulative No.</t>
  </si>
  <si>
    <t>DATA SEEDING DETAILS OF ARUNACHAL PRADESH AS ON 30.09.2019</t>
  </si>
  <si>
    <t>No of operative savings bank account</t>
  </si>
  <si>
    <t>No. of bank account seeded with mobile number</t>
  </si>
  <si>
    <t>No. of bank account seeded with aadhaar number</t>
  </si>
  <si>
    <t>No. of Rupay Cards issued</t>
  </si>
  <si>
    <t>No. of Rupay Cards Activated</t>
  </si>
  <si>
    <t>Details of NRLM of Arunachal Pradesh as on 30.09.2019</t>
  </si>
  <si>
    <t>Disbursement No</t>
  </si>
  <si>
    <t>Disbursement Amount</t>
  </si>
  <si>
    <t>O/S No</t>
  </si>
  <si>
    <t>O/S Amount</t>
  </si>
  <si>
    <t>Minutes of meeting held on 22.10.2019</t>
  </si>
  <si>
    <t>AS ON 30.09.2019               (Rs in lakh)</t>
  </si>
  <si>
    <t>30.10.2019</t>
  </si>
  <si>
    <t>22.01.2020</t>
  </si>
  <si>
    <t>05.02.2020</t>
  </si>
  <si>
    <t>28.01.2020</t>
  </si>
  <si>
    <t>15.11.2019</t>
  </si>
  <si>
    <t>BAND</t>
  </si>
  <si>
    <t>Standup India report</t>
  </si>
  <si>
    <t>NULM Achievement</t>
  </si>
  <si>
    <t>Digitization details</t>
  </si>
  <si>
    <t>Data Seeding details</t>
  </si>
  <si>
    <t>NRLM details</t>
  </si>
  <si>
    <t>Analysis of  OTHER PRIORITY SECTOR of Arunachal Pradesh in the Year  2019-20</t>
  </si>
  <si>
    <t>82 to 84</t>
  </si>
  <si>
    <t>87 to 90</t>
  </si>
  <si>
    <t xml:space="preserve">           Details of advances to MSME sectors </t>
  </si>
  <si>
    <t>AS ON 30.09.2019     (Rs. In lakhs)</t>
  </si>
  <si>
    <t>FINANCING UNDER SELF HELF GROUP AS ON 30.09.2019</t>
  </si>
  <si>
    <t>NOT HELD</t>
  </si>
  <si>
    <t>BANKWISE SOCIAL SECURITY SCHEMES AS ON 30.09.2019 OF ARUNACHAL PRADESH IN THE YEAR 2019-20</t>
  </si>
  <si>
    <t>AS ON 30.09.2019  (AMT IN LAKHS)</t>
  </si>
  <si>
    <t>Bank Wise Business and Credit Deposit Ratio of Arunachal Pradesh in the year 2019-20</t>
  </si>
  <si>
    <t>as on  30.09.2019 (RS. IN LAKH)</t>
  </si>
</sst>
</file>

<file path=xl/styles.xml><?xml version="1.0" encoding="utf-8"?>
<styleSheet xmlns="http://schemas.openxmlformats.org/spreadsheetml/2006/main"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Bernard MT Condensed"/>
      <family val="1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Bernard MT Condensed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8"/>
      <name val="Arial"/>
      <family val="2"/>
    </font>
    <font>
      <sz val="12"/>
      <color theme="1"/>
      <name val="Bernard MT Condensed"/>
      <family val="1"/>
    </font>
    <font>
      <b/>
      <sz val="12"/>
      <color theme="1"/>
      <name val="Arial"/>
      <family val="2"/>
    </font>
    <font>
      <sz val="18"/>
      <color theme="1"/>
      <name val="Bernard MT Condensed"/>
      <family val="1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Bernard MT Condensed"/>
      <family val="1"/>
    </font>
    <font>
      <b/>
      <sz val="16"/>
      <name val="Rockwell Extra Bold"/>
      <family val="1"/>
    </font>
    <font>
      <sz val="11"/>
      <color theme="1"/>
      <name val="Bernard MT Condensed"/>
      <family val="1"/>
    </font>
    <font>
      <sz val="16"/>
      <name val="Bernard MT Condensed"/>
      <family val="1"/>
    </font>
    <font>
      <b/>
      <sz val="12"/>
      <color theme="1"/>
      <name val="Bernard MT Condensed"/>
      <family val="1"/>
    </font>
    <font>
      <b/>
      <sz val="22"/>
      <name val="Bernard MT Condensed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Rockwell Extra Bold"/>
      <family val="1"/>
    </font>
    <font>
      <sz val="14"/>
      <name val="Bernard MT Condensed"/>
      <family val="1"/>
    </font>
    <font>
      <sz val="18"/>
      <name val="Bernard MT Condensed"/>
      <family val="1"/>
    </font>
    <font>
      <sz val="17"/>
      <name val="Bernard MT Condensed"/>
      <family val="1"/>
    </font>
    <font>
      <u/>
      <sz val="18"/>
      <name val="Bernard MT Condensed"/>
      <family val="1"/>
    </font>
    <font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60">
    <xf numFmtId="0" fontId="0" fillId="0" borderId="0"/>
    <xf numFmtId="0" fontId="6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21" applyNumberFormat="0" applyAlignment="0" applyProtection="0"/>
    <xf numFmtId="0" fontId="18" fillId="23" borderId="22" applyNumberFormat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21" applyNumberFormat="0" applyAlignment="0" applyProtection="0"/>
    <xf numFmtId="0" fontId="25" fillId="0" borderId="26" applyNumberFormat="0" applyFill="0" applyAlignment="0" applyProtection="0"/>
    <xf numFmtId="0" fontId="26" fillId="24" borderId="0" applyNumberFormat="0" applyBorder="0" applyAlignment="0" applyProtection="0"/>
    <xf numFmtId="0" fontId="9" fillId="25" borderId="27" applyNumberFormat="0" applyAlignment="0" applyProtection="0"/>
    <xf numFmtId="0" fontId="27" fillId="22" borderId="28" applyNumberFormat="0" applyAlignment="0" applyProtection="0"/>
    <xf numFmtId="0" fontId="28" fillId="0" borderId="0" applyNumberFormat="0" applyFill="0" applyBorder="0" applyAlignment="0" applyProtection="0"/>
    <xf numFmtId="0" fontId="13" fillId="0" borderId="29" applyNumberFormat="0" applyFill="0" applyAlignment="0" applyProtection="0"/>
    <xf numFmtId="0" fontId="2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66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2" fontId="2" fillId="0" borderId="0" xfId="0" applyNumberFormat="1" applyFont="1"/>
    <xf numFmtId="2" fontId="0" fillId="0" borderId="0" xfId="0" applyNumberFormat="1"/>
    <xf numFmtId="0" fontId="37" fillId="0" borderId="0" xfId="0" applyFont="1"/>
    <xf numFmtId="0" fontId="0" fillId="0" borderId="0" xfId="0"/>
    <xf numFmtId="0" fontId="0" fillId="3" borderId="0" xfId="0" applyFill="1"/>
    <xf numFmtId="0" fontId="37" fillId="3" borderId="0" xfId="0" applyFont="1" applyFill="1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wrapText="1"/>
    </xf>
    <xf numFmtId="1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right"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2" borderId="40" xfId="0" applyFill="1" applyBorder="1"/>
    <xf numFmtId="0" fontId="14" fillId="3" borderId="4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0" fillId="3" borderId="1" xfId="0" applyFont="1" applyFill="1" applyBorder="1" applyAlignment="1">
      <alignment horizontal="right" wrapText="1"/>
    </xf>
    <xf numFmtId="0" fontId="4" fillId="0" borderId="0" xfId="0" applyFont="1"/>
    <xf numFmtId="0" fontId="3" fillId="0" borderId="0" xfId="0" applyFont="1"/>
    <xf numFmtId="0" fontId="30" fillId="2" borderId="1" xfId="0" applyFont="1" applyFill="1" applyBorder="1" applyAlignment="1">
      <alignment horizontal="center" wrapText="1"/>
    </xf>
    <xf numFmtId="0" fontId="30" fillId="2" borderId="45" xfId="0" applyFont="1" applyFill="1" applyBorder="1" applyAlignment="1">
      <alignment horizontal="center" wrapText="1"/>
    </xf>
    <xf numFmtId="0" fontId="3" fillId="3" borderId="4" xfId="9" applyFont="1" applyFill="1" applyBorder="1" applyAlignment="1">
      <alignment horizontal="center" vertical="center"/>
    </xf>
    <xf numFmtId="0" fontId="4" fillId="3" borderId="4" xfId="9" applyFont="1" applyFill="1" applyBorder="1" applyAlignment="1">
      <alignment horizontal="center"/>
    </xf>
    <xf numFmtId="0" fontId="4" fillId="3" borderId="4" xfId="9" applyFont="1" applyFill="1" applyBorder="1"/>
    <xf numFmtId="2" fontId="4" fillId="3" borderId="1" xfId="0" applyNumberFormat="1" applyFont="1" applyFill="1" applyBorder="1" applyAlignment="1">
      <alignment horizontal="right" wrapText="1"/>
    </xf>
    <xf numFmtId="0" fontId="1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4" xfId="9" applyFont="1" applyFill="1" applyBorder="1" applyAlignment="1">
      <alignment wrapText="1"/>
    </xf>
    <xf numFmtId="2" fontId="7" fillId="3" borderId="4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4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wrapText="1"/>
    </xf>
    <xf numFmtId="0" fontId="2" fillId="3" borderId="0" xfId="0" applyFont="1" applyFill="1"/>
    <xf numFmtId="0" fontId="30" fillId="3" borderId="3" xfId="0" applyFont="1" applyFill="1" applyBorder="1" applyAlignment="1">
      <alignment horizontal="right" wrapText="1"/>
    </xf>
    <xf numFmtId="1" fontId="14" fillId="3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/>
    <xf numFmtId="2" fontId="0" fillId="0" borderId="0" xfId="0" applyNumberFormat="1" applyFill="1"/>
    <xf numFmtId="0" fontId="7" fillId="0" borderId="0" xfId="0" applyFont="1" applyFill="1"/>
    <xf numFmtId="1" fontId="10" fillId="0" borderId="0" xfId="0" applyNumberFormat="1" applyFont="1" applyFill="1" applyBorder="1" applyProtection="1">
      <protection locked="0"/>
    </xf>
    <xf numFmtId="2" fontId="10" fillId="0" borderId="0" xfId="0" applyNumberFormat="1" applyFont="1" applyFill="1" applyBorder="1" applyProtection="1">
      <protection locked="0"/>
    </xf>
    <xf numFmtId="0" fontId="0" fillId="0" borderId="0" xfId="0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3" fillId="0" borderId="0" xfId="0" applyNumberFormat="1" applyFont="1" applyBorder="1" applyAlignment="1">
      <alignment horizontal="right"/>
    </xf>
    <xf numFmtId="0" fontId="0" fillId="0" borderId="0" xfId="0"/>
    <xf numFmtId="1" fontId="7" fillId="3" borderId="0" xfId="1" applyNumberFormat="1" applyFont="1" applyFill="1" applyBorder="1" applyAlignment="1">
      <alignment horizontal="center"/>
    </xf>
    <xf numFmtId="2" fontId="0" fillId="3" borderId="0" xfId="0" applyNumberFormat="1" applyFill="1"/>
    <xf numFmtId="2" fontId="30" fillId="3" borderId="0" xfId="0" applyNumberFormat="1" applyFont="1" applyFill="1" applyBorder="1" applyAlignment="1">
      <alignment wrapText="1"/>
    </xf>
    <xf numFmtId="2" fontId="30" fillId="3" borderId="0" xfId="0" applyNumberFormat="1" applyFont="1" applyFill="1" applyBorder="1" applyAlignment="1">
      <alignment horizontal="right" wrapText="1"/>
    </xf>
    <xf numFmtId="2" fontId="2" fillId="3" borderId="0" xfId="0" applyNumberFormat="1" applyFont="1" applyFill="1" applyBorder="1"/>
    <xf numFmtId="0" fontId="4" fillId="2" borderId="0" xfId="0" applyFont="1" applyFill="1" applyBorder="1" applyAlignment="1">
      <alignment horizontal="right" wrapText="1"/>
    </xf>
    <xf numFmtId="0" fontId="14" fillId="0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30" fillId="3" borderId="1" xfId="0" applyFont="1" applyFill="1" applyBorder="1" applyAlignment="1">
      <alignment wrapText="1"/>
    </xf>
    <xf numFmtId="0" fontId="30" fillId="3" borderId="2" xfId="0" applyFont="1" applyFill="1" applyBorder="1" applyAlignment="1">
      <alignment wrapText="1"/>
    </xf>
    <xf numFmtId="0" fontId="30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wrapText="1"/>
    </xf>
    <xf numFmtId="1" fontId="7" fillId="3" borderId="4" xfId="1" applyNumberFormat="1" applyFont="1" applyFill="1" applyBorder="1" applyAlignment="1">
      <alignment horizontal="center"/>
    </xf>
    <xf numFmtId="2" fontId="30" fillId="3" borderId="1" xfId="0" applyNumberFormat="1" applyFont="1" applyFill="1" applyBorder="1" applyAlignment="1">
      <alignment wrapText="1"/>
    </xf>
    <xf numFmtId="2" fontId="7" fillId="3" borderId="4" xfId="1" applyNumberFormat="1" applyFont="1" applyFill="1" applyBorder="1" applyAlignment="1">
      <alignment horizontal="right"/>
    </xf>
    <xf numFmtId="2" fontId="30" fillId="3" borderId="1" xfId="0" applyNumberFormat="1" applyFont="1" applyFill="1" applyBorder="1" applyAlignment="1">
      <alignment horizontal="right" wrapText="1"/>
    </xf>
    <xf numFmtId="1" fontId="4" fillId="3" borderId="4" xfId="1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wrapText="1"/>
    </xf>
    <xf numFmtId="2" fontId="14" fillId="3" borderId="4" xfId="1" applyNumberFormat="1" applyFont="1" applyFill="1" applyBorder="1" applyAlignment="1">
      <alignment horizontal="right"/>
    </xf>
    <xf numFmtId="0" fontId="4" fillId="3" borderId="30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2" fontId="30" fillId="3" borderId="30" xfId="0" applyNumberFormat="1" applyFont="1" applyFill="1" applyBorder="1" applyAlignment="1">
      <alignment wrapText="1"/>
    </xf>
    <xf numFmtId="0" fontId="30" fillId="3" borderId="30" xfId="0" applyFont="1" applyFill="1" applyBorder="1" applyAlignment="1">
      <alignment wrapText="1"/>
    </xf>
    <xf numFmtId="2" fontId="30" fillId="3" borderId="4" xfId="0" applyNumberFormat="1" applyFont="1" applyFill="1" applyBorder="1" applyAlignment="1">
      <alignment wrapText="1"/>
    </xf>
    <xf numFmtId="1" fontId="3" fillId="3" borderId="40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2" fontId="7" fillId="3" borderId="4" xfId="1" applyNumberFormat="1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center" wrapText="1"/>
    </xf>
    <xf numFmtId="2" fontId="14" fillId="3" borderId="4" xfId="1" applyNumberFormat="1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/>
    <xf numFmtId="0" fontId="30" fillId="3" borderId="4" xfId="0" applyFont="1" applyFill="1" applyBorder="1" applyAlignment="1">
      <alignment horizontal="center" wrapText="1"/>
    </xf>
    <xf numFmtId="2" fontId="31" fillId="3" borderId="4" xfId="0" applyNumberFormat="1" applyFont="1" applyFill="1" applyBorder="1" applyAlignment="1">
      <alignment wrapText="1"/>
    </xf>
    <xf numFmtId="0" fontId="14" fillId="3" borderId="12" xfId="1" applyFont="1" applyFill="1" applyBorder="1" applyAlignment="1">
      <alignment horizontal="center" vertical="center" wrapText="1"/>
    </xf>
    <xf numFmtId="0" fontId="14" fillId="3" borderId="14" xfId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right" wrapText="1"/>
    </xf>
    <xf numFmtId="2" fontId="31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right" wrapText="1"/>
    </xf>
    <xf numFmtId="2" fontId="3" fillId="3" borderId="4" xfId="0" applyNumberFormat="1" applyFont="1" applyFill="1" applyBorder="1" applyAlignment="1">
      <alignment horizontal="right" vertical="center"/>
    </xf>
    <xf numFmtId="2" fontId="7" fillId="3" borderId="8" xfId="1" applyNumberFormat="1" applyFont="1" applyFill="1" applyBorder="1" applyAlignment="1">
      <alignment horizontal="right" vertical="center" wrapText="1"/>
    </xf>
    <xf numFmtId="1" fontId="3" fillId="3" borderId="4" xfId="0" applyNumberFormat="1" applyFont="1" applyFill="1" applyBorder="1" applyAlignment="1">
      <alignment horizontal="right" vertical="center"/>
    </xf>
    <xf numFmtId="0" fontId="14" fillId="3" borderId="13" xfId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right" vertical="center" wrapText="1"/>
    </xf>
    <xf numFmtId="2" fontId="31" fillId="3" borderId="1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/>
    <xf numFmtId="2" fontId="3" fillId="3" borderId="4" xfId="0" applyNumberFormat="1" applyFont="1" applyFill="1" applyBorder="1"/>
    <xf numFmtId="0" fontId="4" fillId="3" borderId="4" xfId="0" applyFont="1" applyFill="1" applyBorder="1"/>
    <xf numFmtId="2" fontId="4" fillId="3" borderId="4" xfId="0" applyNumberFormat="1" applyFont="1" applyFill="1" applyBorder="1"/>
    <xf numFmtId="2" fontId="4" fillId="0" borderId="0" xfId="0" applyNumberFormat="1" applyFont="1"/>
    <xf numFmtId="0" fontId="14" fillId="3" borderId="4" xfId="1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wrapText="1"/>
    </xf>
    <xf numFmtId="0" fontId="4" fillId="3" borderId="39" xfId="0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right"/>
    </xf>
    <xf numFmtId="0" fontId="7" fillId="3" borderId="4" xfId="1" applyFont="1" applyFill="1" applyBorder="1" applyAlignment="1">
      <alignment horizontal="right"/>
    </xf>
    <xf numFmtId="0" fontId="4" fillId="3" borderId="6" xfId="0" applyFont="1" applyFill="1" applyBorder="1" applyAlignment="1">
      <alignment horizontal="center" wrapText="1"/>
    </xf>
    <xf numFmtId="2" fontId="7" fillId="26" borderId="4" xfId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wrapText="1"/>
    </xf>
    <xf numFmtId="2" fontId="0" fillId="3" borderId="1" xfId="0" applyNumberForma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1" fontId="4" fillId="3" borderId="4" xfId="0" applyNumberFormat="1" applyFont="1" applyFill="1" applyBorder="1"/>
    <xf numFmtId="2" fontId="4" fillId="3" borderId="4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2" fontId="3" fillId="3" borderId="4" xfId="0" applyNumberFormat="1" applyFont="1" applyFill="1" applyBorder="1" applyAlignment="1">
      <alignment horizontal="center"/>
    </xf>
    <xf numFmtId="2" fontId="11" fillId="3" borderId="4" xfId="0" applyNumberFormat="1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right"/>
    </xf>
    <xf numFmtId="0" fontId="4" fillId="3" borderId="20" xfId="0" applyFont="1" applyFill="1" applyBorder="1" applyAlignment="1" applyProtection="1">
      <alignment horizontal="center" wrapText="1"/>
      <protection locked="0"/>
    </xf>
    <xf numFmtId="2" fontId="4" fillId="3" borderId="9" xfId="0" applyNumberFormat="1" applyFont="1" applyFill="1" applyBorder="1" applyAlignment="1" applyProtection="1">
      <alignment horizontal="center" wrapText="1"/>
      <protection locked="0"/>
    </xf>
    <xf numFmtId="0" fontId="4" fillId="3" borderId="9" xfId="0" applyFont="1" applyFill="1" applyBorder="1" applyAlignment="1" applyProtection="1">
      <alignment horizontal="center" wrapText="1"/>
      <protection locked="0"/>
    </xf>
    <xf numFmtId="0" fontId="4" fillId="3" borderId="14" xfId="0" applyFont="1" applyFill="1" applyBorder="1" applyAlignment="1" applyProtection="1">
      <alignment horizontal="center" wrapText="1"/>
      <protection locked="0"/>
    </xf>
    <xf numFmtId="2" fontId="4" fillId="3" borderId="14" xfId="0" applyNumberFormat="1" applyFont="1" applyFill="1" applyBorder="1" applyAlignment="1" applyProtection="1">
      <alignment horizontal="center" wrapText="1"/>
      <protection locked="0"/>
    </xf>
    <xf numFmtId="1" fontId="3" fillId="3" borderId="4" xfId="0" applyNumberFormat="1" applyFont="1" applyFill="1" applyBorder="1" applyAlignment="1">
      <alignment vertical="center"/>
    </xf>
    <xf numFmtId="2" fontId="3" fillId="3" borderId="4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2" fontId="14" fillId="3" borderId="14" xfId="1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/>
    <xf numFmtId="2" fontId="0" fillId="3" borderId="4" xfId="0" applyNumberFormat="1" applyFill="1" applyBorder="1"/>
    <xf numFmtId="2" fontId="2" fillId="3" borderId="4" xfId="0" applyNumberFormat="1" applyFont="1" applyFill="1" applyBorder="1"/>
    <xf numFmtId="1" fontId="14" fillId="3" borderId="17" xfId="0" applyNumberFormat="1" applyFont="1" applyFill="1" applyBorder="1" applyAlignment="1">
      <alignment vertical="center"/>
    </xf>
    <xf numFmtId="2" fontId="14" fillId="3" borderId="33" xfId="0" applyNumberFormat="1" applyFont="1" applyFill="1" applyBorder="1" applyAlignment="1">
      <alignment vertical="center"/>
    </xf>
    <xf numFmtId="1" fontId="14" fillId="3" borderId="33" xfId="0" applyNumberFormat="1" applyFont="1" applyFill="1" applyBorder="1" applyAlignment="1">
      <alignment vertical="center"/>
    </xf>
    <xf numFmtId="2" fontId="14" fillId="3" borderId="10" xfId="0" applyNumberFormat="1" applyFont="1" applyFill="1" applyBorder="1" applyAlignment="1">
      <alignment vertical="center"/>
    </xf>
    <xf numFmtId="1" fontId="14" fillId="3" borderId="4" xfId="0" applyNumberFormat="1" applyFont="1" applyFill="1" applyBorder="1" applyAlignment="1">
      <alignment horizontal="center" vertical="center"/>
    </xf>
    <xf numFmtId="2" fontId="14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44" xfId="0" applyFont="1" applyFill="1" applyBorder="1" applyAlignment="1">
      <alignment horizontal="center" wrapText="1"/>
    </xf>
    <xf numFmtId="1" fontId="7" fillId="3" borderId="4" xfId="0" applyNumberFormat="1" applyFont="1" applyFill="1" applyBorder="1" applyAlignment="1">
      <alignment horizontal="center" wrapText="1"/>
    </xf>
    <xf numFmtId="1" fontId="14" fillId="0" borderId="4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right" wrapText="1"/>
    </xf>
    <xf numFmtId="2" fontId="30" fillId="0" borderId="1" xfId="0" applyNumberFormat="1" applyFont="1" applyFill="1" applyBorder="1" applyAlignment="1">
      <alignment horizontal="right" wrapText="1"/>
    </xf>
    <xf numFmtId="1" fontId="4" fillId="0" borderId="4" xfId="0" applyNumberFormat="1" applyFont="1" applyFill="1" applyBorder="1" applyAlignment="1">
      <alignment horizontal="right" wrapText="1"/>
    </xf>
    <xf numFmtId="2" fontId="4" fillId="0" borderId="4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/>
    <xf numFmtId="2" fontId="4" fillId="0" borderId="4" xfId="0" applyNumberFormat="1" applyFont="1" applyFill="1" applyBorder="1"/>
    <xf numFmtId="0" fontId="31" fillId="0" borderId="1" xfId="0" applyFont="1" applyFill="1" applyBorder="1" applyAlignment="1">
      <alignment horizontal="right" wrapText="1"/>
    </xf>
    <xf numFmtId="2" fontId="31" fillId="0" borderId="1" xfId="0" applyNumberFormat="1" applyFont="1" applyFill="1" applyBorder="1" applyAlignment="1">
      <alignment horizontal="right" wrapText="1"/>
    </xf>
    <xf numFmtId="1" fontId="14" fillId="0" borderId="4" xfId="0" applyNumberFormat="1" applyFont="1" applyFill="1" applyBorder="1" applyAlignment="1">
      <alignment horizontal="right" vertical="center" wrapText="1"/>
    </xf>
    <xf numFmtId="2" fontId="14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1" fontId="14" fillId="0" borderId="13" xfId="0" applyNumberFormat="1" applyFont="1" applyFill="1" applyBorder="1" applyAlignment="1">
      <alignment horizontal="right" vertical="center" wrapText="1"/>
    </xf>
    <xf numFmtId="2" fontId="14" fillId="0" borderId="13" xfId="0" applyNumberFormat="1" applyFont="1" applyFill="1" applyBorder="1" applyAlignment="1">
      <alignment horizontal="right" vertical="center" wrapText="1"/>
    </xf>
    <xf numFmtId="1" fontId="14" fillId="3" borderId="4" xfId="1" applyNumberFormat="1" applyFont="1" applyFill="1" applyBorder="1" applyAlignment="1">
      <alignment horizontal="center" vertical="center" wrapText="1"/>
    </xf>
    <xf numFmtId="2" fontId="14" fillId="3" borderId="4" xfId="1" applyNumberFormat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7" fillId="3" borderId="35" xfId="1" applyFont="1" applyFill="1" applyBorder="1" applyAlignment="1">
      <alignment horizontal="center"/>
    </xf>
    <xf numFmtId="1" fontId="14" fillId="3" borderId="4" xfId="1" applyNumberFormat="1" applyFont="1" applyFill="1" applyBorder="1" applyAlignment="1">
      <alignment horizontal="right"/>
    </xf>
    <xf numFmtId="0" fontId="7" fillId="3" borderId="17" xfId="1" applyFont="1" applyFill="1" applyBorder="1" applyAlignment="1">
      <alignment horizontal="center"/>
    </xf>
    <xf numFmtId="0" fontId="7" fillId="3" borderId="41" xfId="1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" fontId="14" fillId="3" borderId="4" xfId="1" applyNumberFormat="1" applyFont="1" applyFill="1" applyBorder="1" applyAlignment="1">
      <alignment horizontal="right" wrapText="1"/>
    </xf>
    <xf numFmtId="0" fontId="7" fillId="3" borderId="1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/>
    </xf>
    <xf numFmtId="2" fontId="14" fillId="3" borderId="4" xfId="0" applyNumberFormat="1" applyFont="1" applyFill="1" applyBorder="1" applyAlignment="1">
      <alignment vertical="center"/>
    </xf>
    <xf numFmtId="2" fontId="14" fillId="3" borderId="4" xfId="0" applyNumberFormat="1" applyFont="1" applyFill="1" applyBorder="1" applyAlignment="1">
      <alignment horizontal="right"/>
    </xf>
    <xf numFmtId="2" fontId="14" fillId="3" borderId="4" xfId="0" applyNumberFormat="1" applyFont="1" applyFill="1" applyBorder="1" applyAlignment="1"/>
    <xf numFmtId="2" fontId="14" fillId="3" borderId="4" xfId="0" applyNumberFormat="1" applyFont="1" applyFill="1" applyBorder="1" applyAlignment="1">
      <alignment horizontal="center"/>
    </xf>
    <xf numFmtId="2" fontId="14" fillId="3" borderId="4" xfId="0" applyNumberFormat="1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1" fontId="14" fillId="3" borderId="4" xfId="0" applyNumberFormat="1" applyFont="1" applyFill="1" applyBorder="1" applyAlignment="1">
      <alignment horizontal="center" vertical="center" wrapText="1"/>
    </xf>
    <xf numFmtId="1" fontId="14" fillId="27" borderId="4" xfId="0" applyNumberFormat="1" applyFont="1" applyFill="1" applyBorder="1" applyAlignment="1">
      <alignment horizontal="center" vertical="center" wrapText="1"/>
    </xf>
    <xf numFmtId="2" fontId="14" fillId="27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4" xfId="1" applyFont="1" applyFill="1" applyBorder="1" applyAlignment="1">
      <alignment horizontal="center" vertical="center"/>
    </xf>
    <xf numFmtId="1" fontId="30" fillId="3" borderId="1" xfId="0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right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9" fillId="3" borderId="31" xfId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wrapText="1"/>
    </xf>
    <xf numFmtId="0" fontId="14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wrapText="1"/>
    </xf>
    <xf numFmtId="2" fontId="3" fillId="3" borderId="4" xfId="0" applyNumberFormat="1" applyFont="1" applyFill="1" applyBorder="1" applyAlignment="1">
      <alignment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right" wrapText="1"/>
    </xf>
    <xf numFmtId="2" fontId="4" fillId="3" borderId="30" xfId="0" applyNumberFormat="1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center" vertical="top" wrapText="1"/>
    </xf>
    <xf numFmtId="0" fontId="7" fillId="3" borderId="31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wrapText="1"/>
    </xf>
    <xf numFmtId="2" fontId="4" fillId="3" borderId="4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right"/>
    </xf>
    <xf numFmtId="2" fontId="3" fillId="3" borderId="18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center" vertical="top" wrapText="1"/>
    </xf>
    <xf numFmtId="1" fontId="3" fillId="3" borderId="4" xfId="0" applyNumberFormat="1" applyFont="1" applyFill="1" applyBorder="1" applyAlignment="1"/>
    <xf numFmtId="2" fontId="3" fillId="3" borderId="4" xfId="0" applyNumberFormat="1" applyFont="1" applyFill="1" applyBorder="1" applyAlignment="1"/>
    <xf numFmtId="1" fontId="0" fillId="3" borderId="0" xfId="0" applyNumberFormat="1" applyFill="1"/>
    <xf numFmtId="0" fontId="4" fillId="3" borderId="7" xfId="0" applyFont="1" applyFill="1" applyBorder="1" applyAlignment="1">
      <alignment horizontal="right" wrapText="1"/>
    </xf>
    <xf numFmtId="0" fontId="30" fillId="3" borderId="7" xfId="0" applyFont="1" applyFill="1" applyBorder="1" applyAlignment="1">
      <alignment horizontal="right" wrapText="1"/>
    </xf>
    <xf numFmtId="2" fontId="30" fillId="3" borderId="7" xfId="0" applyNumberFormat="1" applyFont="1" applyFill="1" applyBorder="1" applyAlignment="1">
      <alignment horizontal="right" wrapText="1"/>
    </xf>
    <xf numFmtId="0" fontId="14" fillId="3" borderId="4" xfId="1" applyFont="1" applyFill="1" applyBorder="1" applyAlignment="1">
      <alignment horizontal="right"/>
    </xf>
    <xf numFmtId="0" fontId="30" fillId="3" borderId="4" xfId="0" applyFont="1" applyFill="1" applyBorder="1" applyAlignment="1">
      <alignment horizontal="right" wrapText="1"/>
    </xf>
    <xf numFmtId="2" fontId="30" fillId="3" borderId="4" xfId="0" applyNumberFormat="1" applyFont="1" applyFill="1" applyBorder="1" applyAlignment="1">
      <alignment horizontal="right" wrapText="1"/>
    </xf>
    <xf numFmtId="1" fontId="7" fillId="3" borderId="12" xfId="1" applyNumberFormat="1" applyFont="1" applyFill="1" applyBorder="1" applyAlignment="1">
      <alignment horizontal="right" vertical="center" wrapText="1"/>
    </xf>
    <xf numFmtId="1" fontId="3" fillId="3" borderId="1" xfId="0" applyNumberFormat="1" applyFont="1" applyFill="1" applyBorder="1" applyAlignment="1">
      <alignment horizontal="right" wrapText="1"/>
    </xf>
    <xf numFmtId="0" fontId="7" fillId="3" borderId="4" xfId="1" applyFont="1" applyFill="1" applyBorder="1" applyAlignment="1">
      <alignment horizontal="center" wrapText="1"/>
    </xf>
    <xf numFmtId="0" fontId="7" fillId="3" borderId="35" xfId="1" applyFont="1" applyFill="1" applyBorder="1" applyAlignment="1">
      <alignment horizontal="center" wrapText="1"/>
    </xf>
    <xf numFmtId="2" fontId="31" fillId="3" borderId="4" xfId="0" applyNumberFormat="1" applyFont="1" applyFill="1" applyBorder="1" applyAlignment="1">
      <alignment horizontal="right" wrapText="1"/>
    </xf>
    <xf numFmtId="1" fontId="3" fillId="3" borderId="4" xfId="1" applyNumberFormat="1" applyFont="1" applyFill="1" applyBorder="1" applyAlignment="1">
      <alignment horizontal="right"/>
    </xf>
    <xf numFmtId="2" fontId="3" fillId="3" borderId="4" xfId="1" applyNumberFormat="1" applyFont="1" applyFill="1" applyBorder="1" applyAlignment="1">
      <alignment horizontal="right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12" xfId="0" applyNumberFormat="1" applyFont="1" applyFill="1" applyBorder="1" applyAlignment="1">
      <alignment horizontal="right" vertical="center"/>
    </xf>
    <xf numFmtId="0" fontId="7" fillId="3" borderId="4" xfId="5" applyFont="1" applyFill="1" applyBorder="1" applyAlignment="1">
      <alignment horizontal="center"/>
    </xf>
    <xf numFmtId="2" fontId="14" fillId="3" borderId="12" xfId="0" applyNumberFormat="1" applyFont="1" applyFill="1" applyBorder="1" applyAlignment="1">
      <alignment horizontal="right" vertical="center"/>
    </xf>
    <xf numFmtId="2" fontId="4" fillId="3" borderId="0" xfId="0" applyNumberFormat="1" applyFont="1" applyFill="1"/>
    <xf numFmtId="2" fontId="3" fillId="3" borderId="7" xfId="0" applyNumberFormat="1" applyFont="1" applyFill="1" applyBorder="1" applyAlignment="1">
      <alignment horizontal="right" wrapText="1"/>
    </xf>
    <xf numFmtId="2" fontId="14" fillId="3" borderId="12" xfId="0" applyNumberFormat="1" applyFont="1" applyFill="1" applyBorder="1" applyAlignment="1">
      <alignment horizontal="right"/>
    </xf>
    <xf numFmtId="2" fontId="7" fillId="3" borderId="12" xfId="0" applyNumberFormat="1" applyFont="1" applyFill="1" applyBorder="1" applyAlignment="1">
      <alignment horizontal="right"/>
    </xf>
    <xf numFmtId="2" fontId="14" fillId="3" borderId="4" xfId="5" applyNumberFormat="1" applyFont="1" applyFill="1" applyBorder="1" applyAlignment="1">
      <alignment horizontal="right"/>
    </xf>
    <xf numFmtId="0" fontId="7" fillId="3" borderId="15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wrapText="1"/>
    </xf>
    <xf numFmtId="0" fontId="30" fillId="3" borderId="7" xfId="0" applyFont="1" applyFill="1" applyBorder="1" applyAlignment="1">
      <alignment wrapText="1"/>
    </xf>
    <xf numFmtId="2" fontId="37" fillId="0" borderId="0" xfId="0" applyNumberFormat="1" applyFont="1"/>
    <xf numFmtId="2" fontId="37" fillId="3" borderId="0" xfId="0" applyNumberFormat="1" applyFont="1" applyFill="1"/>
    <xf numFmtId="2" fontId="2" fillId="0" borderId="0" xfId="0" applyNumberFormat="1" applyFont="1" applyAlignment="1">
      <alignment horizontal="right"/>
    </xf>
    <xf numFmtId="1" fontId="7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4" fillId="3" borderId="4" xfId="1" applyNumberFormat="1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vertical="center"/>
    </xf>
    <xf numFmtId="2" fontId="3" fillId="3" borderId="4" xfId="1" applyNumberFormat="1" applyFont="1" applyFill="1" applyBorder="1" applyAlignment="1">
      <alignment horizontal="center" vertical="center" wrapText="1"/>
    </xf>
    <xf numFmtId="2" fontId="14" fillId="3" borderId="4" xfId="0" applyNumberFormat="1" applyFont="1" applyFill="1" applyBorder="1" applyAlignment="1">
      <alignment horizontal="right" vertical="center"/>
    </xf>
    <xf numFmtId="2" fontId="14" fillId="3" borderId="8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0" fillId="3" borderId="5" xfId="0" applyFont="1" applyFill="1" applyBorder="1" applyAlignment="1">
      <alignment wrapText="1"/>
    </xf>
    <xf numFmtId="0" fontId="4" fillId="0" borderId="4" xfId="0" applyFont="1" applyBorder="1"/>
    <xf numFmtId="2" fontId="4" fillId="0" borderId="4" xfId="0" applyNumberFormat="1" applyFont="1" applyBorder="1"/>
    <xf numFmtId="0" fontId="30" fillId="3" borderId="6" xfId="0" applyFont="1" applyFill="1" applyBorder="1" applyAlignment="1">
      <alignment wrapText="1"/>
    </xf>
    <xf numFmtId="0" fontId="3" fillId="0" borderId="4" xfId="0" applyFont="1" applyBorder="1"/>
    <xf numFmtId="2" fontId="3" fillId="0" borderId="4" xfId="0" applyNumberFormat="1" applyFont="1" applyBorder="1"/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4" fillId="0" borderId="45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4" fillId="0" borderId="30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1" fillId="3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wrapText="1"/>
    </xf>
    <xf numFmtId="0" fontId="2" fillId="0" borderId="30" xfId="0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45" xfId="0" applyFill="1" applyBorder="1" applyAlignment="1">
      <alignment horizontal="right" wrapText="1"/>
    </xf>
    <xf numFmtId="2" fontId="4" fillId="0" borderId="4" xfId="0" applyNumberFormat="1" applyFont="1" applyBorder="1" applyAlignment="1">
      <alignment horizontal="right" wrapText="1"/>
    </xf>
    <xf numFmtId="2" fontId="3" fillId="0" borderId="4" xfId="0" applyNumberFormat="1" applyFont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14" fillId="3" borderId="4" xfId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0" fillId="0" borderId="0" xfId="0" applyFont="1"/>
    <xf numFmtId="0" fontId="4" fillId="3" borderId="40" xfId="0" applyFont="1" applyFill="1" applyBorder="1" applyAlignment="1">
      <alignment horizontal="center" wrapText="1"/>
    </xf>
    <xf numFmtId="0" fontId="4" fillId="3" borderId="40" xfId="0" applyFont="1" applyFill="1" applyBorder="1" applyAlignment="1">
      <alignment horizontal="right" wrapText="1"/>
    </xf>
    <xf numFmtId="2" fontId="4" fillId="3" borderId="40" xfId="0" applyNumberFormat="1" applyFont="1" applyFill="1" applyBorder="1" applyAlignment="1">
      <alignment horizontal="right" wrapText="1"/>
    </xf>
    <xf numFmtId="0" fontId="31" fillId="3" borderId="7" xfId="0" applyFont="1" applyFill="1" applyBorder="1" applyAlignment="1">
      <alignment horizontal="right" wrapText="1"/>
    </xf>
    <xf numFmtId="0" fontId="31" fillId="3" borderId="40" xfId="0" applyFont="1" applyFill="1" applyBorder="1" applyAlignment="1">
      <alignment horizontal="center" wrapText="1"/>
    </xf>
    <xf numFmtId="0" fontId="31" fillId="3" borderId="40" xfId="0" applyFont="1" applyFill="1" applyBorder="1" applyAlignment="1">
      <alignment horizontal="right" wrapText="1"/>
    </xf>
    <xf numFmtId="2" fontId="31" fillId="3" borderId="40" xfId="0" applyNumberFormat="1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center"/>
    </xf>
    <xf numFmtId="0" fontId="0" fillId="3" borderId="0" xfId="0" applyFill="1" applyBorder="1"/>
    <xf numFmtId="0" fontId="30" fillId="3" borderId="42" xfId="0" applyFont="1" applyFill="1" applyBorder="1" applyAlignment="1">
      <alignment horizontal="right" wrapText="1"/>
    </xf>
    <xf numFmtId="0" fontId="31" fillId="3" borderId="4" xfId="0" applyFont="1" applyFill="1" applyBorder="1" applyAlignment="1">
      <alignment horizontal="right" wrapText="1"/>
    </xf>
    <xf numFmtId="0" fontId="33" fillId="0" borderId="0" xfId="0" applyFont="1"/>
    <xf numFmtId="1" fontId="34" fillId="3" borderId="4" xfId="0" applyNumberFormat="1" applyFont="1" applyFill="1" applyBorder="1" applyAlignment="1">
      <alignment vertical="center"/>
    </xf>
    <xf numFmtId="0" fontId="45" fillId="0" borderId="0" xfId="0" applyFont="1"/>
    <xf numFmtId="2" fontId="45" fillId="0" borderId="0" xfId="0" applyNumberFormat="1" applyFont="1"/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3" borderId="0" xfId="0" applyFill="1" applyAlignment="1">
      <alignment vertical="center"/>
    </xf>
    <xf numFmtId="0" fontId="4" fillId="3" borderId="16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46" fillId="0" borderId="4" xfId="0" applyFont="1" applyFill="1" applyBorder="1" applyAlignment="1">
      <alignment horizontal="right"/>
    </xf>
    <xf numFmtId="1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3" borderId="4" xfId="9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14" fillId="3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5" fillId="3" borderId="0" xfId="0" applyFont="1" applyFill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wrapText="1"/>
    </xf>
    <xf numFmtId="1" fontId="7" fillId="3" borderId="18" xfId="1" applyNumberFormat="1" applyFont="1" applyFill="1" applyBorder="1" applyAlignment="1">
      <alignment horizontal="center"/>
    </xf>
    <xf numFmtId="1" fontId="14" fillId="3" borderId="4" xfId="1" applyNumberFormat="1" applyFont="1" applyFill="1" applyBorder="1" applyAlignment="1">
      <alignment horizontal="center"/>
    </xf>
    <xf numFmtId="1" fontId="7" fillId="3" borderId="31" xfId="1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3" borderId="18" xfId="0" applyFill="1" applyBorder="1" applyAlignment="1">
      <alignment horizontal="center"/>
    </xf>
    <xf numFmtId="0" fontId="30" fillId="3" borderId="18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36" fillId="3" borderId="4" xfId="0" applyFont="1" applyFill="1" applyBorder="1" applyAlignment="1">
      <alignment horizontal="center" vertical="center"/>
    </xf>
    <xf numFmtId="16" fontId="36" fillId="3" borderId="4" xfId="0" applyNumberFormat="1" applyFont="1" applyFill="1" applyBorder="1" applyAlignment="1">
      <alignment horizontal="center" vertical="center"/>
    </xf>
    <xf numFmtId="16" fontId="36" fillId="0" borderId="4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" fillId="3" borderId="18" xfId="9" applyFont="1" applyFill="1" applyBorder="1"/>
    <xf numFmtId="2" fontId="4" fillId="3" borderId="7" xfId="0" applyNumberFormat="1" applyFont="1" applyFill="1" applyBorder="1" applyAlignment="1">
      <alignment horizontal="right" wrapText="1"/>
    </xf>
    <xf numFmtId="1" fontId="4" fillId="3" borderId="4" xfId="0" applyNumberFormat="1" applyFont="1" applyFill="1" applyBorder="1" applyAlignment="1">
      <alignment horizontal="right" wrapText="1"/>
    </xf>
    <xf numFmtId="1" fontId="3" fillId="3" borderId="4" xfId="9" applyNumberFormat="1" applyFont="1" applyFill="1" applyBorder="1" applyAlignment="1">
      <alignment horizontal="right"/>
    </xf>
    <xf numFmtId="2" fontId="3" fillId="3" borderId="4" xfId="9" applyNumberFormat="1" applyFont="1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 wrapText="1"/>
    </xf>
    <xf numFmtId="2" fontId="3" fillId="3" borderId="18" xfId="9" applyNumberFormat="1" applyFont="1" applyFill="1" applyBorder="1" applyAlignment="1">
      <alignment horizontal="right"/>
    </xf>
    <xf numFmtId="2" fontId="3" fillId="3" borderId="3" xfId="0" applyNumberFormat="1" applyFont="1" applyFill="1" applyBorder="1" applyAlignment="1">
      <alignment horizontal="right" vertical="center" wrapText="1"/>
    </xf>
    <xf numFmtId="2" fontId="14" fillId="3" borderId="4" xfId="1" applyNumberFormat="1" applyFont="1" applyFill="1" applyBorder="1" applyAlignment="1">
      <alignment horizontal="right" vertical="center"/>
    </xf>
    <xf numFmtId="2" fontId="3" fillId="3" borderId="7" xfId="0" applyNumberFormat="1" applyFont="1" applyFill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horizontal="right" vertical="center" wrapText="1"/>
    </xf>
    <xf numFmtId="2" fontId="7" fillId="3" borderId="4" xfId="1" applyNumberFormat="1" applyFont="1" applyFill="1" applyBorder="1" applyAlignment="1">
      <alignment horizontal="right" vertical="center"/>
    </xf>
    <xf numFmtId="2" fontId="30" fillId="3" borderId="30" xfId="0" applyNumberFormat="1" applyFont="1" applyFill="1" applyBorder="1" applyAlignment="1">
      <alignment horizontal="right" vertical="center" wrapText="1"/>
    </xf>
    <xf numFmtId="2" fontId="30" fillId="3" borderId="4" xfId="0" applyNumberFormat="1" applyFont="1" applyFill="1" applyBorder="1" applyAlignment="1">
      <alignment horizontal="right" vertical="center" wrapText="1"/>
    </xf>
    <xf numFmtId="2" fontId="3" fillId="3" borderId="7" xfId="0" applyNumberFormat="1" applyFont="1" applyFill="1" applyBorder="1" applyAlignment="1">
      <alignment horizontal="right" vertical="center" wrapText="1"/>
    </xf>
    <xf numFmtId="2" fontId="14" fillId="3" borderId="18" xfId="1" applyNumberFormat="1" applyFont="1" applyFill="1" applyBorder="1" applyAlignment="1">
      <alignment horizontal="right" vertical="center"/>
    </xf>
    <xf numFmtId="2" fontId="14" fillId="3" borderId="4" xfId="1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1" fontId="30" fillId="3" borderId="7" xfId="0" applyNumberFormat="1" applyFont="1" applyFill="1" applyBorder="1" applyAlignment="1">
      <alignment horizontal="right" wrapText="1"/>
    </xf>
    <xf numFmtId="1" fontId="30" fillId="3" borderId="4" xfId="0" applyNumberFormat="1" applyFont="1" applyFill="1" applyBorder="1" applyAlignment="1">
      <alignment horizontal="right" wrapText="1"/>
    </xf>
    <xf numFmtId="0" fontId="3" fillId="3" borderId="7" xfId="0" applyFont="1" applyFill="1" applyBorder="1" applyAlignment="1">
      <alignment horizontal="center" vertical="center" wrapText="1"/>
    </xf>
    <xf numFmtId="2" fontId="34" fillId="3" borderId="4" xfId="0" applyNumberFormat="1" applyFont="1" applyFill="1" applyBorder="1" applyAlignment="1">
      <alignment vertical="center"/>
    </xf>
    <xf numFmtId="2" fontId="4" fillId="3" borderId="18" xfId="0" applyNumberFormat="1" applyFont="1" applyFill="1" applyBorder="1"/>
    <xf numFmtId="1" fontId="4" fillId="3" borderId="18" xfId="0" applyNumberFormat="1" applyFont="1" applyFill="1" applyBorder="1" applyAlignment="1">
      <alignment horizontal="center"/>
    </xf>
    <xf numFmtId="2" fontId="4" fillId="3" borderId="18" xfId="0" applyNumberFormat="1" applyFont="1" applyFill="1" applyBorder="1" applyAlignment="1">
      <alignment horizontal="right"/>
    </xf>
    <xf numFmtId="0" fontId="14" fillId="3" borderId="4" xfId="0" applyFont="1" applyFill="1" applyBorder="1" applyAlignment="1">
      <alignment horizontal="center" vertical="center" wrapText="1"/>
    </xf>
    <xf numFmtId="2" fontId="1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2" fontId="4" fillId="3" borderId="4" xfId="0" applyNumberFormat="1" applyFont="1" applyFill="1" applyBorder="1" applyAlignment="1">
      <alignment vertical="center"/>
    </xf>
    <xf numFmtId="0" fontId="37" fillId="3" borderId="4" xfId="0" applyFont="1" applyFill="1" applyBorder="1"/>
    <xf numFmtId="2" fontId="14" fillId="3" borderId="4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3" fillId="0" borderId="4" xfId="0" applyFont="1" applyFill="1" applyBorder="1" applyAlignment="1">
      <alignment horizontal="center" vertical="top"/>
    </xf>
    <xf numFmtId="0" fontId="53" fillId="3" borderId="0" xfId="9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53" fillId="3" borderId="0" xfId="9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42" xfId="0" applyFont="1" applyFill="1" applyBorder="1" applyAlignment="1">
      <alignment horizontal="center" wrapText="1"/>
    </xf>
    <xf numFmtId="0" fontId="3" fillId="3" borderId="40" xfId="0" applyFont="1" applyFill="1" applyBorder="1" applyAlignment="1">
      <alignment horizontal="center" wrapText="1"/>
    </xf>
    <xf numFmtId="0" fontId="31" fillId="3" borderId="4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42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12" fillId="3" borderId="0" xfId="1" applyFont="1" applyFill="1" applyBorder="1" applyAlignment="1">
      <alignment horizontal="center" wrapText="1"/>
    </xf>
    <xf numFmtId="0" fontId="14" fillId="3" borderId="19" xfId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wrapText="1"/>
    </xf>
    <xf numFmtId="2" fontId="3" fillId="3" borderId="34" xfId="0" applyNumberFormat="1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0" fontId="3" fillId="3" borderId="39" xfId="0" applyFont="1" applyFill="1" applyBorder="1" applyAlignment="1">
      <alignment horizontal="center" wrapText="1"/>
    </xf>
    <xf numFmtId="0" fontId="14" fillId="3" borderId="17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48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horizontal="center"/>
    </xf>
    <xf numFmtId="0" fontId="14" fillId="3" borderId="17" xfId="5" applyFont="1" applyFill="1" applyBorder="1" applyAlignment="1">
      <alignment horizontal="center" vertical="center"/>
    </xf>
    <xf numFmtId="0" fontId="14" fillId="3" borderId="10" xfId="5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1" fillId="3" borderId="0" xfId="1" applyFont="1" applyFill="1" applyBorder="1" applyAlignment="1">
      <alignment horizontal="center" wrapText="1"/>
    </xf>
    <xf numFmtId="0" fontId="41" fillId="3" borderId="11" xfId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41" fillId="3" borderId="0" xfId="1" applyFont="1" applyFill="1" applyBorder="1" applyAlignment="1">
      <alignment horizontal="center" vertical="center"/>
    </xf>
    <xf numFmtId="0" fontId="41" fillId="3" borderId="0" xfId="1" applyFont="1" applyFill="1" applyBorder="1" applyAlignment="1">
      <alignment horizontal="center" vertical="center" wrapText="1"/>
    </xf>
    <xf numFmtId="2" fontId="14" fillId="3" borderId="4" xfId="1" applyNumberFormat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9" fillId="3" borderId="0" xfId="1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wrapText="1"/>
    </xf>
    <xf numFmtId="0" fontId="33" fillId="0" borderId="0" xfId="0" applyFont="1" applyAlignment="1">
      <alignment horizontal="center" vertical="center"/>
    </xf>
    <xf numFmtId="0" fontId="3" fillId="3" borderId="50" xfId="0" applyFont="1" applyFill="1" applyBorder="1" applyAlignment="1">
      <alignment horizontal="center" vertical="center" wrapText="1"/>
    </xf>
    <xf numFmtId="0" fontId="47" fillId="3" borderId="11" xfId="1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wrapText="1"/>
    </xf>
    <xf numFmtId="0" fontId="14" fillId="3" borderId="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14" fillId="3" borderId="56" xfId="0" applyFont="1" applyFill="1" applyBorder="1" applyAlignment="1" applyProtection="1">
      <alignment horizontal="center" wrapText="1"/>
      <protection locked="0"/>
    </xf>
    <xf numFmtId="0" fontId="14" fillId="3" borderId="54" xfId="0" applyFont="1" applyFill="1" applyBorder="1" applyAlignment="1" applyProtection="1">
      <alignment horizontal="center" wrapText="1"/>
      <protection locked="0"/>
    </xf>
    <xf numFmtId="0" fontId="14" fillId="3" borderId="16" xfId="0" applyFont="1" applyFill="1" applyBorder="1" applyAlignment="1" applyProtection="1">
      <alignment horizontal="center" wrapText="1"/>
      <protection locked="0"/>
    </xf>
    <xf numFmtId="0" fontId="14" fillId="3" borderId="15" xfId="0" applyFont="1" applyFill="1" applyBorder="1" applyAlignment="1" applyProtection="1">
      <alignment horizontal="center" wrapText="1"/>
      <protection locked="0"/>
    </xf>
    <xf numFmtId="0" fontId="14" fillId="3" borderId="55" xfId="0" applyFont="1" applyFill="1" applyBorder="1" applyAlignment="1" applyProtection="1">
      <alignment horizontal="center" wrapText="1"/>
      <protection locked="0"/>
    </xf>
    <xf numFmtId="0" fontId="14" fillId="3" borderId="17" xfId="0" applyFont="1" applyFill="1" applyBorder="1" applyAlignment="1" applyProtection="1">
      <alignment horizontal="center" wrapText="1"/>
      <protection locked="0"/>
    </xf>
    <xf numFmtId="0" fontId="14" fillId="3" borderId="33" xfId="0" applyFont="1" applyFill="1" applyBorder="1" applyAlignment="1" applyProtection="1">
      <alignment horizontal="center" wrapText="1"/>
      <protection locked="0"/>
    </xf>
    <xf numFmtId="0" fontId="14" fillId="3" borderId="10" xfId="0" applyFont="1" applyFill="1" applyBorder="1" applyAlignment="1" applyProtection="1">
      <alignment horizontal="center" wrapText="1"/>
      <protection locked="0"/>
    </xf>
    <xf numFmtId="0" fontId="48" fillId="3" borderId="0" xfId="0" applyFont="1" applyFill="1" applyBorder="1" applyAlignment="1" applyProtection="1">
      <alignment horizontal="center" vertical="center"/>
      <protection locked="0"/>
    </xf>
    <xf numFmtId="0" fontId="4" fillId="3" borderId="57" xfId="0" applyFont="1" applyFill="1" applyBorder="1" applyAlignment="1" applyProtection="1">
      <alignment horizontal="center" wrapText="1"/>
      <protection locked="0"/>
    </xf>
    <xf numFmtId="0" fontId="4" fillId="3" borderId="59" xfId="0" applyFont="1" applyFill="1" applyBorder="1" applyAlignment="1" applyProtection="1">
      <alignment horizontal="center" wrapText="1"/>
      <protection locked="0"/>
    </xf>
    <xf numFmtId="0" fontId="14" fillId="3" borderId="17" xfId="0" applyFont="1" applyFill="1" applyBorder="1" applyAlignment="1">
      <alignment horizontal="center" wrapText="1"/>
    </xf>
    <xf numFmtId="0" fontId="14" fillId="3" borderId="33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7" xfId="0" applyFont="1" applyFill="1" applyBorder="1" applyAlignment="1" applyProtection="1">
      <alignment horizontal="center" wrapText="1"/>
      <protection locked="0"/>
    </xf>
    <xf numFmtId="0" fontId="4" fillId="3" borderId="10" xfId="0" applyFont="1" applyFill="1" applyBorder="1" applyAlignment="1" applyProtection="1">
      <alignment horizontal="center" wrapText="1"/>
      <protection locked="0"/>
    </xf>
    <xf numFmtId="0" fontId="3" fillId="3" borderId="46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 applyProtection="1">
      <alignment horizontal="center" vertical="center"/>
      <protection locked="0"/>
    </xf>
    <xf numFmtId="0" fontId="14" fillId="3" borderId="35" xfId="0" applyFont="1" applyFill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 applyProtection="1">
      <alignment horizontal="center" vertical="center"/>
      <protection locked="0"/>
    </xf>
    <xf numFmtId="0" fontId="4" fillId="3" borderId="56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5" xfId="0" applyFont="1" applyFill="1" applyBorder="1" applyAlignment="1" applyProtection="1">
      <alignment horizontal="center" wrapText="1"/>
      <protection locked="0"/>
    </xf>
    <xf numFmtId="0" fontId="4" fillId="3" borderId="16" xfId="0" applyFont="1" applyFill="1" applyBorder="1" applyAlignment="1" applyProtection="1">
      <alignment horizontal="center" wrapText="1"/>
      <protection locked="0"/>
    </xf>
    <xf numFmtId="0" fontId="4" fillId="3" borderId="15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6" xfId="0" applyFont="1" applyFill="1" applyBorder="1" applyAlignment="1">
      <alignment horizontal="center" vertical="top" wrapText="1"/>
    </xf>
    <xf numFmtId="0" fontId="41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3" fillId="3" borderId="39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wrapText="1"/>
    </xf>
    <xf numFmtId="2" fontId="41" fillId="3" borderId="0" xfId="0" applyNumberFormat="1" applyFont="1" applyFill="1" applyBorder="1" applyAlignment="1">
      <alignment horizontal="center"/>
    </xf>
    <xf numFmtId="0" fontId="41" fillId="3" borderId="19" xfId="0" applyFont="1" applyFill="1" applyBorder="1" applyAlignment="1">
      <alignment horizontal="center"/>
    </xf>
    <xf numFmtId="2" fontId="41" fillId="3" borderId="19" xfId="0" applyNumberFormat="1" applyFont="1" applyFill="1" applyBorder="1" applyAlignment="1">
      <alignment horizontal="center"/>
    </xf>
    <xf numFmtId="2" fontId="33" fillId="0" borderId="0" xfId="0" applyNumberFormat="1" applyFont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14" fillId="3" borderId="4" xfId="0" applyNumberFormat="1" applyFont="1" applyFill="1" applyBorder="1" applyAlignment="1">
      <alignment horizontal="center" vertical="center"/>
    </xf>
    <xf numFmtId="0" fontId="14" fillId="3" borderId="17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1" fillId="3" borderId="0" xfId="0" applyFont="1" applyFill="1" applyBorder="1" applyAlignment="1" applyProtection="1">
      <alignment horizontal="center"/>
    </xf>
    <xf numFmtId="0" fontId="14" fillId="27" borderId="4" xfId="0" applyFont="1" applyFill="1" applyBorder="1" applyAlignment="1" applyProtection="1">
      <alignment horizontal="center" vertical="center"/>
    </xf>
    <xf numFmtId="0" fontId="14" fillId="27" borderId="4" xfId="0" applyFont="1" applyFill="1" applyBorder="1" applyAlignment="1">
      <alignment horizontal="center" vertical="center" wrapText="1"/>
    </xf>
    <xf numFmtId="0" fontId="14" fillId="27" borderId="4" xfId="0" applyFont="1" applyFill="1" applyBorder="1" applyAlignment="1">
      <alignment horizontal="center" vertical="center"/>
    </xf>
    <xf numFmtId="0" fontId="14" fillId="3" borderId="47" xfId="1" applyFont="1" applyFill="1" applyBorder="1" applyAlignment="1">
      <alignment horizontal="center" wrapText="1"/>
    </xf>
    <xf numFmtId="0" fontId="14" fillId="3" borderId="50" xfId="1" applyFont="1" applyFill="1" applyBorder="1" applyAlignment="1">
      <alignment horizontal="center" wrapText="1"/>
    </xf>
    <xf numFmtId="0" fontId="14" fillId="3" borderId="4" xfId="0" applyFont="1" applyFill="1" applyBorder="1" applyAlignment="1" applyProtection="1">
      <alignment horizontal="center" wrapText="1"/>
      <protection locked="0"/>
    </xf>
    <xf numFmtId="2" fontId="14" fillId="3" borderId="4" xfId="0" applyNumberFormat="1" applyFont="1" applyFill="1" applyBorder="1" applyAlignment="1" applyProtection="1">
      <alignment horizontal="center" wrapText="1"/>
      <protection locked="0"/>
    </xf>
    <xf numFmtId="2" fontId="3" fillId="3" borderId="33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>
      <alignment horizontal="center"/>
    </xf>
    <xf numFmtId="0" fontId="50" fillId="3" borderId="0" xfId="0" applyFont="1" applyFill="1" applyBorder="1" applyAlignment="1" applyProtection="1">
      <alignment horizontal="center"/>
      <protection locked="0"/>
    </xf>
    <xf numFmtId="2" fontId="50" fillId="3" borderId="0" xfId="0" applyNumberFormat="1" applyFont="1" applyFill="1" applyBorder="1" applyAlignment="1" applyProtection="1">
      <alignment horizontal="center"/>
      <protection locked="0"/>
    </xf>
    <xf numFmtId="0" fontId="14" fillId="3" borderId="31" xfId="0" applyFont="1" applyFill="1" applyBorder="1" applyAlignment="1" applyProtection="1">
      <alignment horizontal="center" vertical="center" wrapText="1"/>
      <protection locked="0"/>
    </xf>
    <xf numFmtId="0" fontId="14" fillId="3" borderId="35" xfId="0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horizontal="center" vertical="center" wrapText="1"/>
      <protection locked="0"/>
    </xf>
    <xf numFmtId="0" fontId="14" fillId="3" borderId="41" xfId="0" applyFont="1" applyFill="1" applyBorder="1" applyAlignment="1" applyProtection="1">
      <alignment horizontal="center" wrapText="1"/>
      <protection locked="0"/>
    </xf>
    <xf numFmtId="2" fontId="14" fillId="3" borderId="53" xfId="0" applyNumberFormat="1" applyFont="1" applyFill="1" applyBorder="1" applyAlignment="1" applyProtection="1">
      <alignment horizontal="center" wrapText="1"/>
      <protection locked="0"/>
    </xf>
    <xf numFmtId="0" fontId="14" fillId="3" borderId="53" xfId="0" applyFont="1" applyFill="1" applyBorder="1" applyAlignment="1" applyProtection="1">
      <alignment horizontal="center" wrapText="1"/>
      <protection locked="0"/>
    </xf>
    <xf numFmtId="2" fontId="14" fillId="3" borderId="52" xfId="0" applyNumberFormat="1" applyFont="1" applyFill="1" applyBorder="1" applyAlignment="1" applyProtection="1">
      <alignment horizontal="center" wrapText="1"/>
      <protection locked="0"/>
    </xf>
    <xf numFmtId="0" fontId="14" fillId="3" borderId="36" xfId="0" applyFont="1" applyFill="1" applyBorder="1" applyAlignment="1" applyProtection="1">
      <alignment horizontal="center" wrapText="1"/>
      <protection locked="0"/>
    </xf>
    <xf numFmtId="2" fontId="14" fillId="3" borderId="38" xfId="0" applyNumberFormat="1" applyFont="1" applyFill="1" applyBorder="1" applyAlignment="1" applyProtection="1">
      <alignment horizontal="center" wrapText="1"/>
      <protection locked="0"/>
    </xf>
    <xf numFmtId="0" fontId="14" fillId="3" borderId="38" xfId="0" applyFont="1" applyFill="1" applyBorder="1" applyAlignment="1" applyProtection="1">
      <alignment horizontal="center" wrapText="1"/>
      <protection locked="0"/>
    </xf>
    <xf numFmtId="2" fontId="14" fillId="3" borderId="37" xfId="0" applyNumberFormat="1" applyFont="1" applyFill="1" applyBorder="1" applyAlignment="1" applyProtection="1">
      <alignment horizontal="center" wrapText="1"/>
      <protection locked="0"/>
    </xf>
    <xf numFmtId="0" fontId="50" fillId="3" borderId="19" xfId="0" applyFont="1" applyFill="1" applyBorder="1" applyAlignment="1" applyProtection="1">
      <alignment horizontal="center"/>
      <protection locked="0"/>
    </xf>
    <xf numFmtId="2" fontId="50" fillId="3" borderId="19" xfId="0" applyNumberFormat="1" applyFont="1" applyFill="1" applyBorder="1" applyAlignment="1" applyProtection="1">
      <alignment horizontal="center"/>
      <protection locked="0"/>
    </xf>
    <xf numFmtId="0" fontId="41" fillId="3" borderId="0" xfId="0" applyFont="1" applyFill="1" applyAlignment="1">
      <alignment horizontal="center"/>
    </xf>
    <xf numFmtId="0" fontId="14" fillId="3" borderId="31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2" fontId="14" fillId="3" borderId="4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1" fontId="33" fillId="0" borderId="0" xfId="0" applyNumberFormat="1" applyFont="1" applyAlignment="1">
      <alignment horizontal="center"/>
    </xf>
    <xf numFmtId="0" fontId="14" fillId="3" borderId="3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/>
    </xf>
    <xf numFmtId="2" fontId="14" fillId="3" borderId="4" xfId="0" applyNumberFormat="1" applyFont="1" applyFill="1" applyBorder="1" applyAlignment="1">
      <alignment horizontal="center" vertical="center" wrapText="1"/>
    </xf>
    <xf numFmtId="0" fontId="41" fillId="3" borderId="19" xfId="0" applyNumberFormat="1" applyFont="1" applyFill="1" applyBorder="1" applyAlignment="1">
      <alignment horizontal="center"/>
    </xf>
    <xf numFmtId="0" fontId="14" fillId="3" borderId="33" xfId="0" applyFont="1" applyFill="1" applyBorder="1" applyAlignment="1">
      <alignment horizontal="center" vertical="center"/>
    </xf>
    <xf numFmtId="1" fontId="14" fillId="3" borderId="4" xfId="1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wrapText="1"/>
    </xf>
    <xf numFmtId="2" fontId="48" fillId="0" borderId="0" xfId="0" applyNumberFormat="1" applyFont="1" applyFill="1" applyAlignment="1">
      <alignment horizontal="center" wrapText="1"/>
    </xf>
    <xf numFmtId="1" fontId="35" fillId="0" borderId="19" xfId="0" applyNumberFormat="1" applyFont="1" applyFill="1" applyBorder="1" applyAlignment="1">
      <alignment horizontal="center"/>
    </xf>
    <xf numFmtId="2" fontId="35" fillId="0" borderId="19" xfId="0" applyNumberFormat="1" applyFont="1" applyFill="1" applyBorder="1" applyAlignment="1">
      <alignment horizontal="center"/>
    </xf>
    <xf numFmtId="1" fontId="38" fillId="0" borderId="0" xfId="0" applyNumberFormat="1" applyFont="1" applyFill="1" applyAlignment="1">
      <alignment horizontal="center"/>
    </xf>
    <xf numFmtId="2" fontId="38" fillId="0" borderId="0" xfId="0" applyNumberFormat="1" applyFont="1" applyFill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wrapText="1"/>
    </xf>
    <xf numFmtId="0" fontId="31" fillId="3" borderId="3" xfId="0" applyFont="1" applyFill="1" applyBorder="1" applyAlignment="1">
      <alignment horizontal="center" wrapText="1"/>
    </xf>
    <xf numFmtId="2" fontId="14" fillId="3" borderId="10" xfId="0" applyNumberFormat="1" applyFont="1" applyFill="1" applyBorder="1" applyAlignment="1">
      <alignment horizontal="center" vertical="center"/>
    </xf>
    <xf numFmtId="1" fontId="33" fillId="3" borderId="0" xfId="0" applyNumberFormat="1" applyFont="1" applyFill="1" applyAlignment="1">
      <alignment horizontal="center"/>
    </xf>
    <xf numFmtId="0" fontId="14" fillId="3" borderId="31" xfId="0" applyFont="1" applyFill="1" applyBorder="1" applyAlignment="1">
      <alignment horizontal="center" wrapText="1"/>
    </xf>
    <xf numFmtId="0" fontId="14" fillId="3" borderId="35" xfId="0" applyFont="1" applyFill="1" applyBorder="1" applyAlignment="1">
      <alignment horizontal="center" wrapText="1"/>
    </xf>
    <xf numFmtId="0" fontId="14" fillId="3" borderId="18" xfId="0" applyFont="1" applyFill="1" applyBorder="1" applyAlignment="1">
      <alignment horizontal="center" wrapText="1"/>
    </xf>
    <xf numFmtId="0" fontId="14" fillId="3" borderId="17" xfId="1" applyFont="1" applyFill="1" applyBorder="1" applyAlignment="1">
      <alignment horizontal="center" wrapText="1"/>
    </xf>
    <xf numFmtId="0" fontId="14" fillId="3" borderId="10" xfId="1" applyFont="1" applyFill="1" applyBorder="1" applyAlignment="1">
      <alignment horizontal="center" wrapText="1"/>
    </xf>
    <xf numFmtId="0" fontId="14" fillId="3" borderId="31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2" fontId="14" fillId="3" borderId="33" xfId="0" applyNumberFormat="1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/>
    </xf>
    <xf numFmtId="0" fontId="38" fillId="3" borderId="19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1" fillId="3" borderId="2" xfId="0" applyFont="1" applyFill="1" applyBorder="1" applyAlignment="1">
      <alignment horizontal="center" vertical="center" wrapText="1"/>
    </xf>
    <xf numFmtId="0" fontId="31" fillId="3" borderId="46" xfId="0" applyFont="1" applyFill="1" applyBorder="1" applyAlignment="1">
      <alignment horizontal="center" vertical="center" wrapText="1"/>
    </xf>
    <xf numFmtId="0" fontId="31" fillId="3" borderId="46" xfId="0" applyFont="1" applyFill="1" applyBorder="1" applyAlignment="1">
      <alignment horizontal="center" wrapText="1"/>
    </xf>
    <xf numFmtId="0" fontId="35" fillId="0" borderId="19" xfId="0" applyFont="1" applyBorder="1" applyAlignment="1">
      <alignment horizontal="center" vertical="center"/>
    </xf>
    <xf numFmtId="0" fontId="31" fillId="3" borderId="1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5" fillId="0" borderId="0" xfId="0" applyFont="1"/>
    <xf numFmtId="0" fontId="44" fillId="0" borderId="0" xfId="0" applyFont="1" applyAlignment="1">
      <alignment horizontal="center" wrapText="1"/>
    </xf>
    <xf numFmtId="0" fontId="0" fillId="0" borderId="0" xfId="0"/>
    <xf numFmtId="0" fontId="5" fillId="0" borderId="0" xfId="0" applyFont="1" applyBorder="1" applyAlignment="1">
      <alignment horizontal="center"/>
    </xf>
    <xf numFmtId="0" fontId="52" fillId="3" borderId="0" xfId="0" applyFont="1" applyFill="1" applyBorder="1" applyAlignment="1">
      <alignment horizontal="center" vertical="center" wrapText="1"/>
    </xf>
    <xf numFmtId="1" fontId="3" fillId="3" borderId="17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0" fontId="40" fillId="3" borderId="0" xfId="0" applyFont="1" applyFill="1" applyAlignment="1">
      <alignment horizontal="center"/>
    </xf>
    <xf numFmtId="0" fontId="3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</cellXfs>
  <cellStyles count="60"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Excel Built-in Normal" xfId="1"/>
    <cellStyle name="Explanatory Text 2" xfId="43"/>
    <cellStyle name="Good 2" xfId="44"/>
    <cellStyle name="Heading 1 2" xfId="45"/>
    <cellStyle name="Heading 2 2" xfId="46"/>
    <cellStyle name="Heading 3 2" xfId="47"/>
    <cellStyle name="Heading 4 2" xfId="48"/>
    <cellStyle name="Input 2" xfId="49"/>
    <cellStyle name="Linked Cell 2" xfId="50"/>
    <cellStyle name="Neutral 2" xfId="51"/>
    <cellStyle name="Normal" xfId="0" builtinId="0"/>
    <cellStyle name="Normal 10" xfId="8"/>
    <cellStyle name="Normal 11" xfId="9"/>
    <cellStyle name="Normal 12" xfId="10"/>
    <cellStyle name="Normal 13" xfId="13"/>
    <cellStyle name="Normal 14" xfId="7"/>
    <cellStyle name="Normal 15" xfId="14"/>
    <cellStyle name="Normal 16" xfId="6"/>
    <cellStyle name="Normal 18" xfId="12"/>
    <cellStyle name="Normal 19" xfId="11"/>
    <cellStyle name="Normal 2" xfId="2"/>
    <cellStyle name="Normal 2 10" xfId="4"/>
    <cellStyle name="Normal 2 2" xfId="59"/>
    <cellStyle name="Normal 2 3" xfId="58"/>
    <cellStyle name="Normal 2 4" xfId="57"/>
    <cellStyle name="Normal 21" xfId="5"/>
    <cellStyle name="Normal 3" xfId="15"/>
    <cellStyle name="Normal 4" xfId="3"/>
    <cellStyle name="Note 2" xfId="52"/>
    <cellStyle name="Output 2" xfId="53"/>
    <cellStyle name="Title 2" xfId="54"/>
    <cellStyle name="Total 2" xfId="55"/>
    <cellStyle name="Warning Text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838088/Desktop/consolidate%200708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13" workbookViewId="0">
      <selection activeCell="B35" sqref="B35"/>
    </sheetView>
  </sheetViews>
  <sheetFormatPr defaultRowHeight="15"/>
  <cols>
    <col min="1" max="1" width="8.7109375" customWidth="1"/>
    <col min="2" max="2" width="56" customWidth="1"/>
    <col min="3" max="3" width="22.5703125" style="338" customWidth="1"/>
  </cols>
  <sheetData>
    <row r="1" spans="1:5" ht="27">
      <c r="A1" s="427" t="s">
        <v>180</v>
      </c>
      <c r="B1" s="427"/>
      <c r="C1" s="427"/>
    </row>
    <row r="2" spans="1:5" ht="20.25">
      <c r="A2" s="363" t="s">
        <v>181</v>
      </c>
      <c r="B2" s="363" t="s">
        <v>182</v>
      </c>
      <c r="C2" s="364" t="s">
        <v>183</v>
      </c>
    </row>
    <row r="3" spans="1:5" ht="15.75">
      <c r="A3" s="58">
        <f t="shared" ref="A3:A36" si="0">ROW(A1)</f>
        <v>1</v>
      </c>
      <c r="B3" s="59" t="s">
        <v>171</v>
      </c>
      <c r="C3" s="58">
        <v>49</v>
      </c>
    </row>
    <row r="4" spans="1:5" ht="15.75">
      <c r="A4" s="58">
        <f t="shared" si="0"/>
        <v>2</v>
      </c>
      <c r="B4" s="59" t="s">
        <v>184</v>
      </c>
      <c r="C4" s="58">
        <v>50</v>
      </c>
    </row>
    <row r="5" spans="1:5" ht="15.75">
      <c r="A5" s="58">
        <f t="shared" si="0"/>
        <v>3</v>
      </c>
      <c r="B5" s="59" t="s">
        <v>267</v>
      </c>
      <c r="C5" s="58">
        <v>51</v>
      </c>
    </row>
    <row r="6" spans="1:5" s="65" customFormat="1" ht="15.75">
      <c r="A6" s="58">
        <f t="shared" si="0"/>
        <v>4</v>
      </c>
      <c r="B6" s="59" t="s">
        <v>185</v>
      </c>
      <c r="C6" s="58">
        <v>52</v>
      </c>
    </row>
    <row r="7" spans="1:5" ht="15.75">
      <c r="A7" s="58">
        <f t="shared" si="0"/>
        <v>5</v>
      </c>
      <c r="B7" s="59" t="s">
        <v>186</v>
      </c>
      <c r="C7" s="58">
        <v>53</v>
      </c>
    </row>
    <row r="8" spans="1:5" ht="15.75">
      <c r="A8" s="58">
        <f t="shared" si="0"/>
        <v>6</v>
      </c>
      <c r="B8" s="59" t="s">
        <v>187</v>
      </c>
      <c r="C8" s="365">
        <v>54</v>
      </c>
    </row>
    <row r="9" spans="1:5" ht="15.75">
      <c r="A9" s="58">
        <f t="shared" si="0"/>
        <v>7</v>
      </c>
      <c r="B9" s="59" t="s">
        <v>188</v>
      </c>
      <c r="C9" s="366">
        <v>55</v>
      </c>
    </row>
    <row r="10" spans="1:5" ht="15.75">
      <c r="A10" s="58">
        <f t="shared" si="0"/>
        <v>8</v>
      </c>
      <c r="B10" s="60" t="s">
        <v>206</v>
      </c>
      <c r="C10" s="366">
        <v>56</v>
      </c>
    </row>
    <row r="11" spans="1:5" ht="15.75">
      <c r="A11" s="58">
        <f t="shared" si="0"/>
        <v>9</v>
      </c>
      <c r="B11" s="59" t="s">
        <v>263</v>
      </c>
      <c r="C11" s="366">
        <v>57</v>
      </c>
      <c r="E11" s="15"/>
    </row>
    <row r="12" spans="1:5" ht="15.75">
      <c r="A12" s="58">
        <f t="shared" si="0"/>
        <v>10</v>
      </c>
      <c r="B12" s="59" t="s">
        <v>189</v>
      </c>
      <c r="C12" s="366">
        <v>58</v>
      </c>
    </row>
    <row r="13" spans="1:5" ht="15.75">
      <c r="A13" s="58">
        <f t="shared" si="0"/>
        <v>11</v>
      </c>
      <c r="B13" s="59" t="s">
        <v>190</v>
      </c>
      <c r="C13" s="366">
        <v>59</v>
      </c>
    </row>
    <row r="14" spans="1:5" ht="15.75">
      <c r="A14" s="58">
        <f t="shared" si="0"/>
        <v>12</v>
      </c>
      <c r="B14" s="59" t="s">
        <v>264</v>
      </c>
      <c r="C14" s="366">
        <v>60</v>
      </c>
    </row>
    <row r="15" spans="1:5" ht="15.75">
      <c r="A15" s="58">
        <f t="shared" si="0"/>
        <v>13</v>
      </c>
      <c r="B15" s="59" t="s">
        <v>191</v>
      </c>
      <c r="C15" s="366">
        <v>61</v>
      </c>
    </row>
    <row r="16" spans="1:5" s="11" customFormat="1" ht="15.75">
      <c r="A16" s="58">
        <f t="shared" si="0"/>
        <v>14</v>
      </c>
      <c r="B16" s="59" t="s">
        <v>265</v>
      </c>
      <c r="C16" s="366">
        <v>62</v>
      </c>
    </row>
    <row r="17" spans="1:3" ht="15.75">
      <c r="A17" s="58">
        <f t="shared" si="0"/>
        <v>15</v>
      </c>
      <c r="B17" s="59" t="s">
        <v>192</v>
      </c>
      <c r="C17" s="366">
        <v>63</v>
      </c>
    </row>
    <row r="18" spans="1:3" ht="15.75">
      <c r="A18" s="58">
        <f t="shared" si="0"/>
        <v>16</v>
      </c>
      <c r="B18" s="59" t="s">
        <v>193</v>
      </c>
      <c r="C18" s="366">
        <v>64</v>
      </c>
    </row>
    <row r="19" spans="1:3" ht="15.75">
      <c r="A19" s="58">
        <f t="shared" si="0"/>
        <v>17</v>
      </c>
      <c r="B19" s="59" t="s">
        <v>194</v>
      </c>
      <c r="C19" s="366">
        <v>65</v>
      </c>
    </row>
    <row r="20" spans="1:3" ht="15.75">
      <c r="A20" s="58">
        <f t="shared" si="0"/>
        <v>18</v>
      </c>
      <c r="B20" s="59" t="s">
        <v>266</v>
      </c>
      <c r="C20" s="366">
        <v>66</v>
      </c>
    </row>
    <row r="21" spans="1:3" ht="15.75">
      <c r="A21" s="58">
        <f t="shared" si="0"/>
        <v>19</v>
      </c>
      <c r="B21" s="59" t="s">
        <v>195</v>
      </c>
      <c r="C21" s="366">
        <v>67</v>
      </c>
    </row>
    <row r="22" spans="1:3" ht="15.75">
      <c r="A22" s="58">
        <f t="shared" si="0"/>
        <v>20</v>
      </c>
      <c r="B22" s="59" t="s">
        <v>217</v>
      </c>
      <c r="C22" s="366">
        <v>68</v>
      </c>
    </row>
    <row r="23" spans="1:3" ht="15.75">
      <c r="A23" s="58">
        <f t="shared" si="0"/>
        <v>21</v>
      </c>
      <c r="B23" s="59" t="s">
        <v>196</v>
      </c>
      <c r="C23" s="366">
        <v>69</v>
      </c>
    </row>
    <row r="24" spans="1:3" ht="15.75">
      <c r="A24" s="58">
        <f t="shared" si="0"/>
        <v>22</v>
      </c>
      <c r="B24" s="59" t="s">
        <v>197</v>
      </c>
      <c r="C24" s="366">
        <v>70</v>
      </c>
    </row>
    <row r="25" spans="1:3" ht="15.75">
      <c r="A25" s="58">
        <f t="shared" si="0"/>
        <v>23</v>
      </c>
      <c r="B25" s="59" t="s">
        <v>198</v>
      </c>
      <c r="C25" s="366">
        <v>71</v>
      </c>
    </row>
    <row r="26" spans="1:3" ht="15.75">
      <c r="A26" s="58">
        <f t="shared" si="0"/>
        <v>24</v>
      </c>
      <c r="B26" s="59" t="s">
        <v>199</v>
      </c>
      <c r="C26" s="366">
        <v>72</v>
      </c>
    </row>
    <row r="27" spans="1:3" ht="15.75">
      <c r="A27" s="58">
        <f t="shared" si="0"/>
        <v>25</v>
      </c>
      <c r="B27" s="59" t="s">
        <v>200</v>
      </c>
      <c r="C27" s="366">
        <v>73</v>
      </c>
    </row>
    <row r="28" spans="1:3" ht="15.75">
      <c r="A28" s="58">
        <f t="shared" si="0"/>
        <v>26</v>
      </c>
      <c r="B28" s="59" t="s">
        <v>560</v>
      </c>
      <c r="C28" s="366">
        <v>74</v>
      </c>
    </row>
    <row r="29" spans="1:3" ht="15.75">
      <c r="A29" s="58">
        <f t="shared" si="0"/>
        <v>27</v>
      </c>
      <c r="B29" s="59" t="s">
        <v>561</v>
      </c>
      <c r="C29" s="366">
        <v>75</v>
      </c>
    </row>
    <row r="30" spans="1:3" ht="15.75">
      <c r="A30" s="58">
        <f t="shared" si="0"/>
        <v>28</v>
      </c>
      <c r="B30" s="59" t="s">
        <v>562</v>
      </c>
      <c r="C30" s="366">
        <v>76</v>
      </c>
    </row>
    <row r="31" spans="1:3" ht="15.75">
      <c r="A31" s="58">
        <f t="shared" si="0"/>
        <v>29</v>
      </c>
      <c r="B31" s="59" t="s">
        <v>563</v>
      </c>
      <c r="C31" s="366">
        <v>77</v>
      </c>
    </row>
    <row r="32" spans="1:3" ht="15.75">
      <c r="A32" s="58">
        <f t="shared" si="0"/>
        <v>30</v>
      </c>
      <c r="B32" s="59" t="s">
        <v>564</v>
      </c>
      <c r="C32" s="366">
        <v>78</v>
      </c>
    </row>
    <row r="33" spans="1:3" ht="15.75">
      <c r="A33" s="58">
        <f t="shared" si="0"/>
        <v>31</v>
      </c>
      <c r="B33" s="60" t="s">
        <v>201</v>
      </c>
      <c r="C33" s="366">
        <v>79</v>
      </c>
    </row>
    <row r="34" spans="1:3" ht="15.75">
      <c r="A34" s="58">
        <f t="shared" si="0"/>
        <v>32</v>
      </c>
      <c r="B34" s="60" t="s">
        <v>202</v>
      </c>
      <c r="C34" s="366">
        <v>80</v>
      </c>
    </row>
    <row r="35" spans="1:3" ht="15.75">
      <c r="A35" s="58">
        <f t="shared" si="0"/>
        <v>33</v>
      </c>
      <c r="B35" s="61" t="s">
        <v>205</v>
      </c>
      <c r="C35" s="366">
        <v>81</v>
      </c>
    </row>
    <row r="36" spans="1:3" s="11" customFormat="1" ht="15.75">
      <c r="A36" s="58">
        <f t="shared" si="0"/>
        <v>34</v>
      </c>
      <c r="B36" s="59" t="s">
        <v>204</v>
      </c>
      <c r="C36" s="366" t="s">
        <v>566</v>
      </c>
    </row>
    <row r="37" spans="1:3" ht="15.75">
      <c r="A37" s="58">
        <f>ROW(A39)</f>
        <v>39</v>
      </c>
      <c r="B37" s="61" t="s">
        <v>216</v>
      </c>
      <c r="C37" s="366">
        <v>85</v>
      </c>
    </row>
    <row r="38" spans="1:3" ht="15.75">
      <c r="A38" s="58">
        <f>ROW(A36)</f>
        <v>36</v>
      </c>
      <c r="B38" s="59" t="s">
        <v>203</v>
      </c>
      <c r="C38" s="366">
        <v>86</v>
      </c>
    </row>
    <row r="39" spans="1:3" ht="15.75">
      <c r="A39" s="58">
        <f t="shared" ref="A39" si="1">ROW(A38)</f>
        <v>38</v>
      </c>
      <c r="B39" s="59" t="s">
        <v>552</v>
      </c>
      <c r="C39" s="366" t="s">
        <v>567</v>
      </c>
    </row>
    <row r="40" spans="1:3" ht="15.75">
      <c r="A40" s="362"/>
      <c r="B40" s="20"/>
      <c r="C40" s="367"/>
    </row>
  </sheetData>
  <mergeCells count="1">
    <mergeCell ref="A1:C1"/>
  </mergeCells>
  <pageMargins left="0.7" right="0.7" top="1.06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Q14" sqref="Q14"/>
    </sheetView>
  </sheetViews>
  <sheetFormatPr defaultRowHeight="15"/>
  <cols>
    <col min="1" max="1" width="5.85546875" customWidth="1"/>
    <col min="2" max="2" width="11.140625" customWidth="1"/>
    <col min="3" max="3" width="8.42578125" customWidth="1"/>
    <col min="4" max="4" width="12.28515625" bestFit="1" customWidth="1"/>
    <col min="5" max="5" width="11.28515625" bestFit="1" customWidth="1"/>
    <col min="6" max="6" width="11.7109375" customWidth="1"/>
    <col min="7" max="7" width="10.5703125" customWidth="1"/>
    <col min="8" max="8" width="11.5703125" customWidth="1"/>
    <col min="9" max="9" width="11.140625" customWidth="1"/>
    <col min="10" max="10" width="12.5703125" customWidth="1"/>
    <col min="11" max="11" width="9" customWidth="1"/>
    <col min="13" max="13" width="7.28515625" customWidth="1"/>
    <col min="14" max="14" width="15" customWidth="1"/>
  </cols>
  <sheetData>
    <row r="1" spans="1:11" s="15" customFormat="1" ht="22.5" customHeight="1">
      <c r="A1" s="434">
        <v>57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1" ht="41.25" customHeight="1">
      <c r="A2" s="477" t="s">
        <v>227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</row>
    <row r="3" spans="1:11" ht="32.25" customHeight="1">
      <c r="A3" s="477" t="s">
        <v>477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</row>
    <row r="4" spans="1:11" ht="45" customHeight="1">
      <c r="A4" s="335" t="s">
        <v>58</v>
      </c>
      <c r="B4" s="335" t="s">
        <v>0</v>
      </c>
      <c r="C4" s="335" t="s">
        <v>63</v>
      </c>
      <c r="D4" s="335" t="s">
        <v>64</v>
      </c>
      <c r="E4" s="335" t="s">
        <v>65</v>
      </c>
      <c r="F4" s="335" t="s">
        <v>66</v>
      </c>
      <c r="G4" s="335" t="s">
        <v>72</v>
      </c>
      <c r="H4" s="335" t="s">
        <v>68</v>
      </c>
      <c r="I4" s="335" t="s">
        <v>69</v>
      </c>
      <c r="J4" s="335" t="s">
        <v>70</v>
      </c>
      <c r="K4" s="335" t="s">
        <v>71</v>
      </c>
    </row>
    <row r="5" spans="1:11">
      <c r="A5" s="120">
        <f>ROW(A1)</f>
        <v>1</v>
      </c>
      <c r="B5" s="120" t="s">
        <v>4</v>
      </c>
      <c r="C5" s="274">
        <v>19</v>
      </c>
      <c r="D5" s="275">
        <v>29.88</v>
      </c>
      <c r="E5" s="275">
        <v>0</v>
      </c>
      <c r="F5" s="275">
        <v>0</v>
      </c>
      <c r="G5" s="275">
        <v>0</v>
      </c>
      <c r="H5" s="275">
        <f>E5-F5</f>
        <v>0</v>
      </c>
      <c r="I5" s="275">
        <v>0</v>
      </c>
      <c r="J5" s="275">
        <v>0</v>
      </c>
      <c r="K5" s="275">
        <f t="shared" ref="K5:K10" si="0">J5/D5*100</f>
        <v>0</v>
      </c>
    </row>
    <row r="6" spans="1:11">
      <c r="A6" s="112">
        <f t="shared" ref="A6:A20" si="1">ROW(A2)</f>
        <v>2</v>
      </c>
      <c r="B6" s="113" t="s">
        <v>5</v>
      </c>
      <c r="C6" s="271">
        <v>184</v>
      </c>
      <c r="D6" s="272">
        <v>339.26</v>
      </c>
      <c r="E6" s="272">
        <v>54.34</v>
      </c>
      <c r="F6" s="272">
        <v>2.87</v>
      </c>
      <c r="G6" s="272">
        <f t="shared" ref="G6:G36" si="2">F6/E6*100</f>
        <v>5.2815605447184399</v>
      </c>
      <c r="H6" s="272">
        <f t="shared" ref="H6:H36" si="3">E6-F6</f>
        <v>51.470000000000006</v>
      </c>
      <c r="I6" s="272">
        <f t="shared" ref="I6:I36" si="4">H6/E6*100</f>
        <v>94.718439455281569</v>
      </c>
      <c r="J6" s="272">
        <v>54.34</v>
      </c>
      <c r="K6" s="272">
        <f t="shared" si="0"/>
        <v>16.017213936214112</v>
      </c>
    </row>
    <row r="7" spans="1:11">
      <c r="A7" s="112">
        <f t="shared" si="1"/>
        <v>3</v>
      </c>
      <c r="B7" s="114" t="s">
        <v>6</v>
      </c>
      <c r="C7" s="31">
        <v>785</v>
      </c>
      <c r="D7" s="91">
        <v>746.58</v>
      </c>
      <c r="E7" s="91">
        <v>212</v>
      </c>
      <c r="F7" s="91">
        <v>100</v>
      </c>
      <c r="G7" s="91">
        <f t="shared" si="2"/>
        <v>47.169811320754718</v>
      </c>
      <c r="H7" s="91">
        <f t="shared" si="3"/>
        <v>112</v>
      </c>
      <c r="I7" s="91">
        <f t="shared" si="4"/>
        <v>52.830188679245282</v>
      </c>
      <c r="J7" s="91">
        <v>350.6</v>
      </c>
      <c r="K7" s="91">
        <f t="shared" si="0"/>
        <v>46.960807950922877</v>
      </c>
    </row>
    <row r="8" spans="1:11">
      <c r="A8" s="112">
        <f t="shared" si="1"/>
        <v>4</v>
      </c>
      <c r="B8" s="114" t="s">
        <v>7</v>
      </c>
      <c r="C8" s="31">
        <v>3</v>
      </c>
      <c r="D8" s="91">
        <v>3.2</v>
      </c>
      <c r="E8" s="91">
        <v>0</v>
      </c>
      <c r="F8" s="91">
        <v>0</v>
      </c>
      <c r="G8" s="91">
        <v>0</v>
      </c>
      <c r="H8" s="91">
        <f t="shared" si="3"/>
        <v>0</v>
      </c>
      <c r="I8" s="91">
        <v>0</v>
      </c>
      <c r="J8" s="91">
        <v>0</v>
      </c>
      <c r="K8" s="91">
        <f t="shared" si="0"/>
        <v>0</v>
      </c>
    </row>
    <row r="9" spans="1:11">
      <c r="A9" s="112">
        <f t="shared" si="1"/>
        <v>5</v>
      </c>
      <c r="B9" s="114" t="s">
        <v>8</v>
      </c>
      <c r="C9" s="31">
        <v>147</v>
      </c>
      <c r="D9" s="91">
        <v>685.51</v>
      </c>
      <c r="E9" s="91">
        <v>37.5</v>
      </c>
      <c r="F9" s="91">
        <v>30.1</v>
      </c>
      <c r="G9" s="91">
        <f t="shared" si="2"/>
        <v>80.26666666666668</v>
      </c>
      <c r="H9" s="91">
        <f t="shared" si="3"/>
        <v>7.3999999999999986</v>
      </c>
      <c r="I9" s="91">
        <f t="shared" si="4"/>
        <v>19.733333333333331</v>
      </c>
      <c r="J9" s="91">
        <v>0.1</v>
      </c>
      <c r="K9" s="91">
        <f t="shared" si="0"/>
        <v>1.4587679246108737E-2</v>
      </c>
    </row>
    <row r="10" spans="1:11">
      <c r="A10" s="112">
        <f t="shared" si="1"/>
        <v>6</v>
      </c>
      <c r="B10" s="114" t="s">
        <v>9</v>
      </c>
      <c r="C10" s="31">
        <v>1693</v>
      </c>
      <c r="D10" s="91">
        <v>2850.01</v>
      </c>
      <c r="E10" s="91">
        <v>108</v>
      </c>
      <c r="F10" s="91">
        <v>15.7</v>
      </c>
      <c r="G10" s="91">
        <f t="shared" si="2"/>
        <v>14.537037037037038</v>
      </c>
      <c r="H10" s="91">
        <f t="shared" si="3"/>
        <v>92.3</v>
      </c>
      <c r="I10" s="91">
        <f t="shared" si="4"/>
        <v>85.462962962962962</v>
      </c>
      <c r="J10" s="91">
        <v>244.93</v>
      </c>
      <c r="K10" s="91">
        <f t="shared" si="0"/>
        <v>8.5940049333160218</v>
      </c>
    </row>
    <row r="11" spans="1:11">
      <c r="A11" s="112">
        <f t="shared" si="1"/>
        <v>7</v>
      </c>
      <c r="B11" s="114" t="s">
        <v>11</v>
      </c>
      <c r="C11" s="31">
        <v>0</v>
      </c>
      <c r="D11" s="91">
        <v>0</v>
      </c>
      <c r="E11" s="91">
        <v>0</v>
      </c>
      <c r="F11" s="91">
        <v>0</v>
      </c>
      <c r="G11" s="91">
        <v>0</v>
      </c>
      <c r="H11" s="91">
        <f t="shared" si="3"/>
        <v>0</v>
      </c>
      <c r="I11" s="91">
        <v>0</v>
      </c>
      <c r="J11" s="91">
        <v>0</v>
      </c>
      <c r="K11" s="91">
        <v>0</v>
      </c>
    </row>
    <row r="12" spans="1:11">
      <c r="A12" s="112">
        <f t="shared" si="1"/>
        <v>8</v>
      </c>
      <c r="B12" s="114" t="s">
        <v>12</v>
      </c>
      <c r="C12" s="31">
        <v>0</v>
      </c>
      <c r="D12" s="91">
        <v>0</v>
      </c>
      <c r="E12" s="91">
        <v>0</v>
      </c>
      <c r="F12" s="91">
        <v>0</v>
      </c>
      <c r="G12" s="91">
        <v>0</v>
      </c>
      <c r="H12" s="91">
        <f t="shared" si="3"/>
        <v>0</v>
      </c>
      <c r="I12" s="91">
        <v>0</v>
      </c>
      <c r="J12" s="91">
        <v>0</v>
      </c>
      <c r="K12" s="91">
        <v>0</v>
      </c>
    </row>
    <row r="13" spans="1:11">
      <c r="A13" s="112">
        <f t="shared" si="1"/>
        <v>9</v>
      </c>
      <c r="B13" s="114" t="s">
        <v>13</v>
      </c>
      <c r="C13" s="31">
        <v>2</v>
      </c>
      <c r="D13" s="91">
        <v>2.82</v>
      </c>
      <c r="E13" s="91">
        <v>0</v>
      </c>
      <c r="F13" s="91">
        <v>0</v>
      </c>
      <c r="G13" s="91">
        <v>0</v>
      </c>
      <c r="H13" s="91">
        <f t="shared" si="3"/>
        <v>0</v>
      </c>
      <c r="I13" s="91">
        <v>0</v>
      </c>
      <c r="J13" s="91">
        <v>0</v>
      </c>
      <c r="K13" s="91">
        <f t="shared" ref="K13:K25" si="5">J13/D13*100</f>
        <v>0</v>
      </c>
    </row>
    <row r="14" spans="1:11" s="12" customFormat="1">
      <c r="A14" s="112">
        <f t="shared" si="1"/>
        <v>10</v>
      </c>
      <c r="B14" s="114" t="s">
        <v>14</v>
      </c>
      <c r="C14" s="31">
        <v>43</v>
      </c>
      <c r="D14" s="91">
        <v>19.350000000000001</v>
      </c>
      <c r="E14" s="91">
        <v>0</v>
      </c>
      <c r="F14" s="91">
        <v>0</v>
      </c>
      <c r="G14" s="91">
        <v>0</v>
      </c>
      <c r="H14" s="91">
        <f t="shared" si="3"/>
        <v>0</v>
      </c>
      <c r="I14" s="91">
        <v>0</v>
      </c>
      <c r="J14" s="91">
        <v>0</v>
      </c>
      <c r="K14" s="91">
        <f t="shared" si="5"/>
        <v>0</v>
      </c>
    </row>
    <row r="15" spans="1:11">
      <c r="A15" s="112">
        <f t="shared" si="1"/>
        <v>11</v>
      </c>
      <c r="B15" s="114" t="s">
        <v>15</v>
      </c>
      <c r="C15" s="31">
        <v>2</v>
      </c>
      <c r="D15" s="91">
        <v>11.45</v>
      </c>
      <c r="E15" s="91">
        <v>0</v>
      </c>
      <c r="F15" s="91">
        <v>0</v>
      </c>
      <c r="G15" s="91">
        <v>0</v>
      </c>
      <c r="H15" s="91">
        <f t="shared" si="3"/>
        <v>0</v>
      </c>
      <c r="I15" s="91">
        <v>0</v>
      </c>
      <c r="J15" s="91">
        <v>0</v>
      </c>
      <c r="K15" s="91">
        <f t="shared" si="5"/>
        <v>0</v>
      </c>
    </row>
    <row r="16" spans="1:11">
      <c r="A16" s="112">
        <f t="shared" si="1"/>
        <v>12</v>
      </c>
      <c r="B16" s="114" t="s">
        <v>16</v>
      </c>
      <c r="C16" s="31">
        <v>6341</v>
      </c>
      <c r="D16" s="91">
        <v>4847.3</v>
      </c>
      <c r="E16" s="91">
        <v>2922.94</v>
      </c>
      <c r="F16" s="91">
        <v>567.12</v>
      </c>
      <c r="G16" s="91">
        <f t="shared" si="2"/>
        <v>19.402382532655476</v>
      </c>
      <c r="H16" s="91">
        <f t="shared" si="3"/>
        <v>2355.8200000000002</v>
      </c>
      <c r="I16" s="91">
        <f t="shared" si="4"/>
        <v>80.597617467344534</v>
      </c>
      <c r="J16" s="91">
        <v>1613.35</v>
      </c>
      <c r="K16" s="91">
        <f t="shared" si="5"/>
        <v>33.283477399789568</v>
      </c>
    </row>
    <row r="17" spans="1:11">
      <c r="A17" s="112">
        <f t="shared" si="1"/>
        <v>13</v>
      </c>
      <c r="B17" s="114" t="s">
        <v>17</v>
      </c>
      <c r="C17" s="31">
        <v>233</v>
      </c>
      <c r="D17" s="91">
        <v>142.56</v>
      </c>
      <c r="E17" s="91">
        <v>106.27</v>
      </c>
      <c r="F17" s="91">
        <v>5.68</v>
      </c>
      <c r="G17" s="91">
        <f t="shared" si="2"/>
        <v>5.344876258586619</v>
      </c>
      <c r="H17" s="91">
        <f t="shared" si="3"/>
        <v>100.59</v>
      </c>
      <c r="I17" s="91">
        <f t="shared" si="4"/>
        <v>94.655123741413377</v>
      </c>
      <c r="J17" s="91">
        <v>106.27</v>
      </c>
      <c r="K17" s="91">
        <f t="shared" si="5"/>
        <v>74.54405162738496</v>
      </c>
    </row>
    <row r="18" spans="1:11">
      <c r="A18" s="112">
        <f t="shared" si="1"/>
        <v>14</v>
      </c>
      <c r="B18" s="114" t="s">
        <v>18</v>
      </c>
      <c r="C18" s="31">
        <v>722</v>
      </c>
      <c r="D18" s="91">
        <v>2805.81</v>
      </c>
      <c r="E18" s="91">
        <v>86.45</v>
      </c>
      <c r="F18" s="91">
        <v>63.2</v>
      </c>
      <c r="G18" s="91">
        <f t="shared" si="2"/>
        <v>73.105841526894153</v>
      </c>
      <c r="H18" s="91">
        <f t="shared" si="3"/>
        <v>23.25</v>
      </c>
      <c r="I18" s="91">
        <f t="shared" si="4"/>
        <v>26.89415847310584</v>
      </c>
      <c r="J18" s="91">
        <v>60.15</v>
      </c>
      <c r="K18" s="91">
        <f t="shared" si="5"/>
        <v>2.1437659713237891</v>
      </c>
    </row>
    <row r="19" spans="1:11">
      <c r="A19" s="112">
        <f t="shared" si="1"/>
        <v>15</v>
      </c>
      <c r="B19" s="114" t="s">
        <v>19</v>
      </c>
      <c r="C19" s="31">
        <v>374</v>
      </c>
      <c r="D19" s="91">
        <v>1770.19</v>
      </c>
      <c r="E19" s="91">
        <v>490</v>
      </c>
      <c r="F19" s="91">
        <v>68</v>
      </c>
      <c r="G19" s="91">
        <f t="shared" si="2"/>
        <v>13.877551020408163</v>
      </c>
      <c r="H19" s="91">
        <f t="shared" si="3"/>
        <v>422</v>
      </c>
      <c r="I19" s="91">
        <f t="shared" si="4"/>
        <v>86.122448979591837</v>
      </c>
      <c r="J19" s="91">
        <v>383.23</v>
      </c>
      <c r="K19" s="91">
        <f t="shared" si="5"/>
        <v>21.649088515922017</v>
      </c>
    </row>
    <row r="20" spans="1:11">
      <c r="A20" s="112">
        <f t="shared" si="1"/>
        <v>16</v>
      </c>
      <c r="B20" s="114" t="s">
        <v>20</v>
      </c>
      <c r="C20" s="31">
        <v>101</v>
      </c>
      <c r="D20" s="91">
        <v>91.86</v>
      </c>
      <c r="E20" s="91">
        <v>9.17</v>
      </c>
      <c r="F20" s="91">
        <v>0</v>
      </c>
      <c r="G20" s="91">
        <f t="shared" si="2"/>
        <v>0</v>
      </c>
      <c r="H20" s="91">
        <f t="shared" si="3"/>
        <v>9.17</v>
      </c>
      <c r="I20" s="91">
        <f t="shared" si="4"/>
        <v>100</v>
      </c>
      <c r="J20" s="91">
        <v>11.22</v>
      </c>
      <c r="K20" s="91">
        <f t="shared" si="5"/>
        <v>12.214239059438277</v>
      </c>
    </row>
    <row r="21" spans="1:11" s="4" customFormat="1" ht="15" customHeight="1">
      <c r="A21" s="432" t="s">
        <v>127</v>
      </c>
      <c r="B21" s="476"/>
      <c r="C21" s="115">
        <f>SUM(C5:C20)</f>
        <v>10649</v>
      </c>
      <c r="D21" s="116">
        <f t="shared" ref="D21:F21" si="6">SUM(D5:D20)</f>
        <v>14345.78</v>
      </c>
      <c r="E21" s="116">
        <f t="shared" si="6"/>
        <v>4026.67</v>
      </c>
      <c r="F21" s="116">
        <f t="shared" si="6"/>
        <v>852.67</v>
      </c>
      <c r="G21" s="116">
        <f t="shared" si="2"/>
        <v>21.175561940759984</v>
      </c>
      <c r="H21" s="116">
        <f t="shared" si="3"/>
        <v>3174</v>
      </c>
      <c r="I21" s="116">
        <f t="shared" si="4"/>
        <v>78.824438059240023</v>
      </c>
      <c r="J21" s="116">
        <f>SUM(J5:J20)</f>
        <v>2824.1899999999996</v>
      </c>
      <c r="K21" s="116">
        <f t="shared" si="5"/>
        <v>19.686555907033284</v>
      </c>
    </row>
    <row r="22" spans="1:11">
      <c r="A22" s="117">
        <v>1</v>
      </c>
      <c r="B22" s="114" t="s">
        <v>21</v>
      </c>
      <c r="C22" s="31">
        <v>12</v>
      </c>
      <c r="D22" s="91">
        <v>71.069999999999993</v>
      </c>
      <c r="E22" s="91">
        <v>2.52</v>
      </c>
      <c r="F22" s="91">
        <v>2.09</v>
      </c>
      <c r="G22" s="91">
        <f t="shared" si="2"/>
        <v>82.936507936507937</v>
      </c>
      <c r="H22" s="91">
        <f t="shared" si="3"/>
        <v>0.43000000000000016</v>
      </c>
      <c r="I22" s="91">
        <f t="shared" si="4"/>
        <v>17.06349206349207</v>
      </c>
      <c r="J22" s="91">
        <v>17.66</v>
      </c>
      <c r="K22" s="91">
        <f t="shared" si="5"/>
        <v>24.848740678204589</v>
      </c>
    </row>
    <row r="23" spans="1:11">
      <c r="A23" s="117">
        <v>2</v>
      </c>
      <c r="B23" s="114" t="s">
        <v>22</v>
      </c>
      <c r="C23" s="31">
        <v>8</v>
      </c>
      <c r="D23" s="91">
        <v>250.26</v>
      </c>
      <c r="E23" s="91">
        <v>0</v>
      </c>
      <c r="F23" s="91">
        <v>0</v>
      </c>
      <c r="G23" s="91">
        <v>0</v>
      </c>
      <c r="H23" s="91">
        <f t="shared" si="3"/>
        <v>0</v>
      </c>
      <c r="I23" s="91">
        <v>0</v>
      </c>
      <c r="J23" s="91">
        <v>0</v>
      </c>
      <c r="K23" s="91">
        <f t="shared" si="5"/>
        <v>0</v>
      </c>
    </row>
    <row r="24" spans="1:11">
      <c r="A24" s="117">
        <v>3</v>
      </c>
      <c r="B24" s="114" t="s">
        <v>10</v>
      </c>
      <c r="C24" s="31">
        <v>72</v>
      </c>
      <c r="D24" s="91">
        <v>46.22</v>
      </c>
      <c r="E24" s="91">
        <v>46.22</v>
      </c>
      <c r="F24" s="91">
        <v>0</v>
      </c>
      <c r="G24" s="91">
        <f t="shared" si="2"/>
        <v>0</v>
      </c>
      <c r="H24" s="91">
        <f t="shared" si="3"/>
        <v>46.22</v>
      </c>
      <c r="I24" s="91">
        <f t="shared" si="4"/>
        <v>100</v>
      </c>
      <c r="J24" s="91">
        <v>46.22</v>
      </c>
      <c r="K24" s="91">
        <f t="shared" si="5"/>
        <v>100</v>
      </c>
    </row>
    <row r="25" spans="1:11">
      <c r="A25" s="117">
        <v>4</v>
      </c>
      <c r="B25" s="114" t="s">
        <v>23</v>
      </c>
      <c r="C25" s="31">
        <v>2</v>
      </c>
      <c r="D25" s="91">
        <v>7</v>
      </c>
      <c r="E25" s="91">
        <v>0</v>
      </c>
      <c r="F25" s="91">
        <v>0</v>
      </c>
      <c r="G25" s="91">
        <v>0</v>
      </c>
      <c r="H25" s="91">
        <f t="shared" si="3"/>
        <v>0</v>
      </c>
      <c r="I25" s="91">
        <v>0</v>
      </c>
      <c r="J25" s="91">
        <v>0</v>
      </c>
      <c r="K25" s="91">
        <f t="shared" si="5"/>
        <v>0</v>
      </c>
    </row>
    <row r="26" spans="1:11">
      <c r="A26" s="117">
        <v>5</v>
      </c>
      <c r="B26" s="114" t="s">
        <v>24</v>
      </c>
      <c r="C26" s="31">
        <v>0</v>
      </c>
      <c r="D26" s="91">
        <v>0</v>
      </c>
      <c r="E26" s="91">
        <v>0</v>
      </c>
      <c r="F26" s="91">
        <v>0</v>
      </c>
      <c r="G26" s="91">
        <v>0</v>
      </c>
      <c r="H26" s="91">
        <f t="shared" si="3"/>
        <v>0</v>
      </c>
      <c r="I26" s="91">
        <v>0</v>
      </c>
      <c r="J26" s="91">
        <v>0</v>
      </c>
      <c r="K26" s="91">
        <v>0</v>
      </c>
    </row>
    <row r="27" spans="1:11">
      <c r="A27" s="117">
        <v>6</v>
      </c>
      <c r="B27" s="114" t="s">
        <v>25</v>
      </c>
      <c r="C27" s="31">
        <v>0</v>
      </c>
      <c r="D27" s="91">
        <v>0</v>
      </c>
      <c r="E27" s="91">
        <v>0</v>
      </c>
      <c r="F27" s="91">
        <v>0</v>
      </c>
      <c r="G27" s="91">
        <v>0</v>
      </c>
      <c r="H27" s="91">
        <f t="shared" si="3"/>
        <v>0</v>
      </c>
      <c r="I27" s="91">
        <v>0</v>
      </c>
      <c r="J27" s="91">
        <v>0</v>
      </c>
      <c r="K27" s="91">
        <v>0</v>
      </c>
    </row>
    <row r="28" spans="1:11">
      <c r="A28" s="117">
        <v>7</v>
      </c>
      <c r="B28" s="118" t="s">
        <v>26</v>
      </c>
      <c r="C28" s="31">
        <v>0</v>
      </c>
      <c r="D28" s="91">
        <v>0</v>
      </c>
      <c r="E28" s="91">
        <v>0</v>
      </c>
      <c r="F28" s="91">
        <v>0</v>
      </c>
      <c r="G28" s="91">
        <v>0</v>
      </c>
      <c r="H28" s="91">
        <f t="shared" si="3"/>
        <v>0</v>
      </c>
      <c r="I28" s="91">
        <v>0</v>
      </c>
      <c r="J28" s="91">
        <v>0</v>
      </c>
      <c r="K28" s="91">
        <v>0</v>
      </c>
    </row>
    <row r="29" spans="1:11" s="14" customFormat="1">
      <c r="A29" s="114">
        <v>8</v>
      </c>
      <c r="B29" s="119" t="s">
        <v>214</v>
      </c>
      <c r="C29" s="31">
        <v>1099</v>
      </c>
      <c r="D29" s="91">
        <v>279.55</v>
      </c>
      <c r="E29" s="91">
        <v>0</v>
      </c>
      <c r="F29" s="91">
        <v>0</v>
      </c>
      <c r="G29" s="91">
        <v>0</v>
      </c>
      <c r="H29" s="91">
        <f t="shared" si="3"/>
        <v>0</v>
      </c>
      <c r="I29" s="91">
        <v>0</v>
      </c>
      <c r="J29" s="91">
        <v>2.4300000000000002</v>
      </c>
      <c r="K29" s="91">
        <f t="shared" ref="K29:K36" si="7">J29/D29*100</f>
        <v>0.86925415846896803</v>
      </c>
    </row>
    <row r="30" spans="1:11" s="4" customFormat="1" ht="15" customHeight="1">
      <c r="A30" s="432" t="s">
        <v>128</v>
      </c>
      <c r="B30" s="476"/>
      <c r="C30" s="115">
        <f>SUM(C22:C29)</f>
        <v>1193</v>
      </c>
      <c r="D30" s="116">
        <f t="shared" ref="D30:F30" si="8">SUM(D22:D29)</f>
        <v>654.09999999999991</v>
      </c>
      <c r="E30" s="116">
        <f t="shared" si="8"/>
        <v>48.74</v>
      </c>
      <c r="F30" s="116">
        <f t="shared" si="8"/>
        <v>2.09</v>
      </c>
      <c r="G30" s="116">
        <f t="shared" si="2"/>
        <v>4.2880590890439061</v>
      </c>
      <c r="H30" s="116">
        <f t="shared" si="3"/>
        <v>46.650000000000006</v>
      </c>
      <c r="I30" s="116">
        <f t="shared" si="4"/>
        <v>95.711940910956102</v>
      </c>
      <c r="J30" s="116">
        <f>SUM(J22:J29)</f>
        <v>66.31</v>
      </c>
      <c r="K30" s="116">
        <f t="shared" si="7"/>
        <v>10.137593640116192</v>
      </c>
    </row>
    <row r="31" spans="1:11">
      <c r="A31" s="117">
        <v>1</v>
      </c>
      <c r="B31" s="114" t="s">
        <v>27</v>
      </c>
      <c r="C31" s="31">
        <v>3250</v>
      </c>
      <c r="D31" s="91">
        <v>3104.63</v>
      </c>
      <c r="E31" s="91">
        <v>0</v>
      </c>
      <c r="F31" s="91">
        <v>0</v>
      </c>
      <c r="G31" s="91">
        <v>0</v>
      </c>
      <c r="H31" s="91">
        <f t="shared" si="3"/>
        <v>0</v>
      </c>
      <c r="I31" s="91">
        <v>0</v>
      </c>
      <c r="J31" s="91">
        <v>156.66999999999999</v>
      </c>
      <c r="K31" s="91">
        <f t="shared" si="7"/>
        <v>5.0463340237000862</v>
      </c>
    </row>
    <row r="32" spans="1:11" s="4" customFormat="1" ht="15" customHeight="1">
      <c r="A32" s="432" t="s">
        <v>225</v>
      </c>
      <c r="B32" s="478"/>
      <c r="C32" s="115">
        <f>C31</f>
        <v>3250</v>
      </c>
      <c r="D32" s="116">
        <f>D31</f>
        <v>3104.63</v>
      </c>
      <c r="E32" s="116">
        <v>0</v>
      </c>
      <c r="F32" s="116">
        <v>0</v>
      </c>
      <c r="G32" s="116">
        <v>0</v>
      </c>
      <c r="H32" s="116">
        <f t="shared" si="3"/>
        <v>0</v>
      </c>
      <c r="I32" s="116">
        <v>0</v>
      </c>
      <c r="J32" s="116">
        <f>J31</f>
        <v>156.66999999999999</v>
      </c>
      <c r="K32" s="116">
        <f t="shared" si="7"/>
        <v>5.0463340237000862</v>
      </c>
    </row>
    <row r="33" spans="1:11">
      <c r="A33" s="114">
        <v>1</v>
      </c>
      <c r="B33" s="120" t="s">
        <v>28</v>
      </c>
      <c r="C33" s="348">
        <v>11992</v>
      </c>
      <c r="D33" s="91">
        <v>8157.58</v>
      </c>
      <c r="E33" s="91">
        <v>0</v>
      </c>
      <c r="F33" s="91">
        <v>0</v>
      </c>
      <c r="G33" s="91">
        <v>0</v>
      </c>
      <c r="H33" s="91">
        <f>E33-F33</f>
        <v>0</v>
      </c>
      <c r="I33" s="91">
        <v>0</v>
      </c>
      <c r="J33" s="91">
        <v>0</v>
      </c>
      <c r="K33" s="91">
        <f t="shared" si="7"/>
        <v>0</v>
      </c>
    </row>
    <row r="34" spans="1:11" s="4" customFormat="1" ht="15" customHeight="1">
      <c r="A34" s="432" t="s">
        <v>226</v>
      </c>
      <c r="B34" s="475"/>
      <c r="C34" s="349">
        <f>C33</f>
        <v>11992</v>
      </c>
      <c r="D34" s="122">
        <f>SUM(D33)</f>
        <v>8157.58</v>
      </c>
      <c r="E34" s="122">
        <f t="shared" ref="E34" si="9">SUM(E33)</f>
        <v>0</v>
      </c>
      <c r="F34" s="116">
        <v>0</v>
      </c>
      <c r="G34" s="116">
        <v>0</v>
      </c>
      <c r="H34" s="116">
        <f>E34-F34</f>
        <v>0</v>
      </c>
      <c r="I34" s="116">
        <v>0</v>
      </c>
      <c r="J34" s="116">
        <v>0</v>
      </c>
      <c r="K34" s="116">
        <f t="shared" ref="K34" si="10">J34/D34*100</f>
        <v>0</v>
      </c>
    </row>
    <row r="35" spans="1:11">
      <c r="A35" s="432" t="s">
        <v>29</v>
      </c>
      <c r="B35" s="476"/>
      <c r="C35" s="276">
        <v>412</v>
      </c>
      <c r="D35" s="103">
        <v>73028.929999999993</v>
      </c>
      <c r="E35" s="123">
        <v>1E-3</v>
      </c>
      <c r="F35" s="91">
        <v>0</v>
      </c>
      <c r="G35" s="91">
        <f t="shared" si="2"/>
        <v>0</v>
      </c>
      <c r="H35" s="91">
        <f t="shared" si="3"/>
        <v>1E-3</v>
      </c>
      <c r="I35" s="91">
        <f t="shared" si="4"/>
        <v>100</v>
      </c>
      <c r="J35" s="123">
        <v>0</v>
      </c>
      <c r="K35" s="91">
        <f t="shared" si="7"/>
        <v>0</v>
      </c>
    </row>
    <row r="36" spans="1:11" s="4" customFormat="1" ht="15" customHeight="1">
      <c r="A36" s="432" t="s">
        <v>238</v>
      </c>
      <c r="B36" s="476"/>
      <c r="C36" s="124">
        <f>C21+C30+C32+C34+C35</f>
        <v>27496</v>
      </c>
      <c r="D36" s="122">
        <f>D21+D30+D32+D34+D35</f>
        <v>99291.01999999999</v>
      </c>
      <c r="E36" s="122">
        <f>E21+E30+E32+E34+E35</f>
        <v>4075.4110000000001</v>
      </c>
      <c r="F36" s="116">
        <f>F21+F30+F32+F34</f>
        <v>854.76</v>
      </c>
      <c r="G36" s="116">
        <f t="shared" si="2"/>
        <v>20.973590148331052</v>
      </c>
      <c r="H36" s="116">
        <f t="shared" si="3"/>
        <v>3220.6509999999998</v>
      </c>
      <c r="I36" s="116">
        <f t="shared" si="4"/>
        <v>79.026409851668944</v>
      </c>
      <c r="J36" s="122">
        <f>J21+J30+J32+J34+J35</f>
        <v>3047.1699999999996</v>
      </c>
      <c r="K36" s="116">
        <f t="shared" si="7"/>
        <v>3.0689280863465798</v>
      </c>
    </row>
  </sheetData>
  <mergeCells count="9">
    <mergeCell ref="A1:K1"/>
    <mergeCell ref="A34:B34"/>
    <mergeCell ref="A35:B35"/>
    <mergeCell ref="A36:B36"/>
    <mergeCell ref="A2:K2"/>
    <mergeCell ref="A3:K3"/>
    <mergeCell ref="A21:B21"/>
    <mergeCell ref="A30:B30"/>
    <mergeCell ref="A32:B32"/>
  </mergeCells>
  <printOptions gridLines="1"/>
  <pageMargins left="0.2" right="0.25" top="0.63" bottom="0.75" header="0.47" footer="0.3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7"/>
  <sheetViews>
    <sheetView zoomScale="86" zoomScaleNormal="86" workbookViewId="0">
      <selection sqref="A1:K36"/>
    </sheetView>
  </sheetViews>
  <sheetFormatPr defaultRowHeight="15"/>
  <cols>
    <col min="1" max="1" width="5.28515625" customWidth="1"/>
    <col min="2" max="2" width="9.7109375" customWidth="1"/>
    <col min="3" max="3" width="8.28515625" customWidth="1"/>
    <col min="4" max="4" width="10.85546875" style="24" bestFit="1" customWidth="1"/>
    <col min="5" max="5" width="9.5703125" style="24" bestFit="1" customWidth="1"/>
    <col min="6" max="6" width="10.85546875" style="24" customWidth="1"/>
    <col min="7" max="7" width="11" style="24" bestFit="1" customWidth="1"/>
    <col min="8" max="8" width="11.28515625" style="24" customWidth="1"/>
    <col min="9" max="9" width="11.7109375" style="24" customWidth="1"/>
    <col min="10" max="10" width="12" style="24" bestFit="1" customWidth="1"/>
    <col min="11" max="11" width="9.7109375" style="24" customWidth="1"/>
    <col min="13" max="13" width="14.140625" customWidth="1"/>
    <col min="14" max="14" width="13.85546875" customWidth="1"/>
  </cols>
  <sheetData>
    <row r="1" spans="1:11" s="12" customFormat="1" ht="18">
      <c r="A1" s="459">
        <v>58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ht="20.25" customHeight="1">
      <c r="A2" s="468" t="s">
        <v>273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</row>
    <row r="3" spans="1:11" ht="28.5" customHeight="1">
      <c r="A3" s="468" t="s">
        <v>477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</row>
    <row r="4" spans="1:11" ht="45" customHeight="1">
      <c r="A4" s="133" t="s">
        <v>58</v>
      </c>
      <c r="B4" s="133" t="s">
        <v>0</v>
      </c>
      <c r="C4" s="133" t="s">
        <v>63</v>
      </c>
      <c r="D4" s="211" t="s">
        <v>64</v>
      </c>
      <c r="E4" s="211" t="s">
        <v>65</v>
      </c>
      <c r="F4" s="211" t="s">
        <v>66</v>
      </c>
      <c r="G4" s="211" t="s">
        <v>67</v>
      </c>
      <c r="H4" s="211" t="s">
        <v>68</v>
      </c>
      <c r="I4" s="211" t="s">
        <v>69</v>
      </c>
      <c r="J4" s="211" t="s">
        <v>70</v>
      </c>
      <c r="K4" s="211" t="s">
        <v>71</v>
      </c>
    </row>
    <row r="5" spans="1:11">
      <c r="A5" s="87">
        <f>ROW(A1)</f>
        <v>1</v>
      </c>
      <c r="B5" s="104" t="s">
        <v>4</v>
      </c>
      <c r="C5" s="31">
        <v>196</v>
      </c>
      <c r="D5" s="91">
        <v>4150.34</v>
      </c>
      <c r="E5" s="91">
        <v>0</v>
      </c>
      <c r="F5" s="91">
        <v>0</v>
      </c>
      <c r="G5" s="91">
        <v>0</v>
      </c>
      <c r="H5" s="91">
        <f>E5-F5</f>
        <v>0</v>
      </c>
      <c r="I5" s="91">
        <v>0</v>
      </c>
      <c r="J5" s="91">
        <v>278.97000000000003</v>
      </c>
      <c r="K5" s="91">
        <f t="shared" ref="K5:K36" si="0">J5/D5*100</f>
        <v>6.7216179879238807</v>
      </c>
    </row>
    <row r="6" spans="1:11">
      <c r="A6" s="87">
        <f t="shared" ref="A6:A20" si="1">ROW(A2)</f>
        <v>2</v>
      </c>
      <c r="B6" s="46" t="s">
        <v>5</v>
      </c>
      <c r="C6" s="31">
        <v>1032</v>
      </c>
      <c r="D6" s="91">
        <v>8640.06</v>
      </c>
      <c r="E6" s="91">
        <v>1367.9</v>
      </c>
      <c r="F6" s="91">
        <v>239.51</v>
      </c>
      <c r="G6" s="91">
        <f t="shared" ref="G6:G36" si="2">F6/E6*100</f>
        <v>17.509320856787774</v>
      </c>
      <c r="H6" s="91">
        <f>E6-F6</f>
        <v>1128.3900000000001</v>
      </c>
      <c r="I6" s="91">
        <f t="shared" ref="I6:I36" si="3">H6/E6*100</f>
        <v>82.490679143212219</v>
      </c>
      <c r="J6" s="91">
        <v>1367.9</v>
      </c>
      <c r="K6" s="91">
        <f t="shared" si="0"/>
        <v>15.832065981023282</v>
      </c>
    </row>
    <row r="7" spans="1:11">
      <c r="A7" s="87">
        <f t="shared" si="1"/>
        <v>3</v>
      </c>
      <c r="B7" s="46" t="s">
        <v>6</v>
      </c>
      <c r="C7" s="31">
        <v>369</v>
      </c>
      <c r="D7" s="91">
        <v>1797.5</v>
      </c>
      <c r="E7" s="91">
        <v>30</v>
      </c>
      <c r="F7" s="91">
        <v>16</v>
      </c>
      <c r="G7" s="91">
        <f t="shared" si="2"/>
        <v>53.333333333333336</v>
      </c>
      <c r="H7" s="91">
        <f t="shared" ref="H7:H35" si="4">E7-F7</f>
        <v>14</v>
      </c>
      <c r="I7" s="91">
        <f t="shared" si="3"/>
        <v>46.666666666666664</v>
      </c>
      <c r="J7" s="91">
        <v>363.68</v>
      </c>
      <c r="K7" s="91">
        <f t="shared" si="0"/>
        <v>20.232545201668987</v>
      </c>
    </row>
    <row r="8" spans="1:11">
      <c r="A8" s="87">
        <f t="shared" si="1"/>
        <v>4</v>
      </c>
      <c r="B8" s="46" t="s">
        <v>7</v>
      </c>
      <c r="C8" s="31">
        <v>63</v>
      </c>
      <c r="D8" s="91">
        <v>302</v>
      </c>
      <c r="E8" s="91">
        <v>5.8</v>
      </c>
      <c r="F8" s="91">
        <v>0.4</v>
      </c>
      <c r="G8" s="91">
        <f t="shared" si="2"/>
        <v>6.8965517241379306</v>
      </c>
      <c r="H8" s="91">
        <f t="shared" si="4"/>
        <v>5.3999999999999995</v>
      </c>
      <c r="I8" s="91">
        <f t="shared" si="3"/>
        <v>93.103448275862064</v>
      </c>
      <c r="J8" s="91">
        <v>5.8</v>
      </c>
      <c r="K8" s="91">
        <f t="shared" si="0"/>
        <v>1.9205298013245033</v>
      </c>
    </row>
    <row r="9" spans="1:11">
      <c r="A9" s="87">
        <f t="shared" si="1"/>
        <v>5</v>
      </c>
      <c r="B9" s="46" t="s">
        <v>8</v>
      </c>
      <c r="C9" s="31">
        <v>1389</v>
      </c>
      <c r="D9" s="91">
        <v>9468.9599999999991</v>
      </c>
      <c r="E9" s="91">
        <v>325.10000000000002</v>
      </c>
      <c r="F9" s="91">
        <v>164.25</v>
      </c>
      <c r="G9" s="91">
        <f t="shared" si="2"/>
        <v>50.522916025838207</v>
      </c>
      <c r="H9" s="91">
        <f t="shared" si="4"/>
        <v>160.85000000000002</v>
      </c>
      <c r="I9" s="91">
        <f t="shared" si="3"/>
        <v>49.4770839741618</v>
      </c>
      <c r="J9" s="91">
        <v>3444</v>
      </c>
      <c r="K9" s="91">
        <f t="shared" si="0"/>
        <v>36.371470573325901</v>
      </c>
    </row>
    <row r="10" spans="1:11">
      <c r="A10" s="87">
        <f t="shared" si="1"/>
        <v>6</v>
      </c>
      <c r="B10" s="46" t="s">
        <v>9</v>
      </c>
      <c r="C10" s="31">
        <v>0</v>
      </c>
      <c r="D10" s="91">
        <v>2406</v>
      </c>
      <c r="E10" s="91">
        <v>244</v>
      </c>
      <c r="F10" s="91">
        <v>24.3</v>
      </c>
      <c r="G10" s="91">
        <f t="shared" si="2"/>
        <v>9.9590163934426226</v>
      </c>
      <c r="H10" s="91">
        <f t="shared" si="4"/>
        <v>219.7</v>
      </c>
      <c r="I10" s="91">
        <f t="shared" si="3"/>
        <v>90.040983606557361</v>
      </c>
      <c r="J10" s="91">
        <v>618.45000000000005</v>
      </c>
      <c r="K10" s="91">
        <f t="shared" si="0"/>
        <v>25.704488778054863</v>
      </c>
    </row>
    <row r="11" spans="1:11">
      <c r="A11" s="87">
        <f t="shared" si="1"/>
        <v>7</v>
      </c>
      <c r="B11" s="46" t="s">
        <v>11</v>
      </c>
      <c r="C11" s="31">
        <v>52</v>
      </c>
      <c r="D11" s="91">
        <v>1284.1099999999999</v>
      </c>
      <c r="E11" s="91">
        <v>16</v>
      </c>
      <c r="F11" s="91">
        <v>2</v>
      </c>
      <c r="G11" s="91">
        <f t="shared" si="2"/>
        <v>12.5</v>
      </c>
      <c r="H11" s="91">
        <f t="shared" si="4"/>
        <v>14</v>
      </c>
      <c r="I11" s="91">
        <f t="shared" si="3"/>
        <v>87.5</v>
      </c>
      <c r="J11" s="91">
        <v>32</v>
      </c>
      <c r="K11" s="91">
        <f t="shared" si="0"/>
        <v>2.491998349051094</v>
      </c>
    </row>
    <row r="12" spans="1:11">
      <c r="A12" s="87">
        <f t="shared" si="1"/>
        <v>8</v>
      </c>
      <c r="B12" s="46" t="s">
        <v>12</v>
      </c>
      <c r="C12" s="31">
        <v>35</v>
      </c>
      <c r="D12" s="91">
        <v>140.44999999999999</v>
      </c>
      <c r="E12" s="91">
        <v>11.34</v>
      </c>
      <c r="F12" s="91">
        <v>0.25</v>
      </c>
      <c r="G12" s="91">
        <f t="shared" si="2"/>
        <v>2.204585537918871</v>
      </c>
      <c r="H12" s="91">
        <f t="shared" si="4"/>
        <v>11.09</v>
      </c>
      <c r="I12" s="91">
        <f t="shared" si="3"/>
        <v>97.795414462081126</v>
      </c>
      <c r="J12" s="91">
        <v>11.34</v>
      </c>
      <c r="K12" s="91">
        <f t="shared" si="0"/>
        <v>8.0740477038091854</v>
      </c>
    </row>
    <row r="13" spans="1:11">
      <c r="A13" s="87">
        <f t="shared" si="1"/>
        <v>9</v>
      </c>
      <c r="B13" s="46" t="s">
        <v>13</v>
      </c>
      <c r="C13" s="31">
        <v>54</v>
      </c>
      <c r="D13" s="91">
        <v>98.82</v>
      </c>
      <c r="E13" s="91">
        <v>7.42</v>
      </c>
      <c r="F13" s="91">
        <v>0</v>
      </c>
      <c r="G13" s="91">
        <f t="shared" si="2"/>
        <v>0</v>
      </c>
      <c r="H13" s="91">
        <f t="shared" si="4"/>
        <v>7.42</v>
      </c>
      <c r="I13" s="91">
        <f t="shared" si="3"/>
        <v>100</v>
      </c>
      <c r="J13" s="91">
        <v>7.42</v>
      </c>
      <c r="K13" s="91">
        <f t="shared" si="0"/>
        <v>7.5086014976725357</v>
      </c>
    </row>
    <row r="14" spans="1:11">
      <c r="A14" s="87">
        <f t="shared" si="1"/>
        <v>10</v>
      </c>
      <c r="B14" s="46" t="s">
        <v>14</v>
      </c>
      <c r="C14" s="31">
        <v>792</v>
      </c>
      <c r="D14" s="91">
        <v>4958</v>
      </c>
      <c r="E14" s="91">
        <v>54.86</v>
      </c>
      <c r="F14" s="91">
        <v>10.97</v>
      </c>
      <c r="G14" s="91">
        <f t="shared" si="2"/>
        <v>19.996354356543929</v>
      </c>
      <c r="H14" s="91">
        <f t="shared" si="4"/>
        <v>43.89</v>
      </c>
      <c r="I14" s="91">
        <f t="shared" si="3"/>
        <v>80.003645643456068</v>
      </c>
      <c r="J14" s="91">
        <v>310.01</v>
      </c>
      <c r="K14" s="91">
        <f t="shared" si="0"/>
        <v>6.2527228721258572</v>
      </c>
    </row>
    <row r="15" spans="1:11">
      <c r="A15" s="87">
        <f t="shared" si="1"/>
        <v>11</v>
      </c>
      <c r="B15" s="46" t="s">
        <v>15</v>
      </c>
      <c r="C15" s="31">
        <v>77</v>
      </c>
      <c r="D15" s="91">
        <v>786.63</v>
      </c>
      <c r="E15" s="91">
        <v>0</v>
      </c>
      <c r="F15" s="91">
        <v>0</v>
      </c>
      <c r="G15" s="91">
        <v>0</v>
      </c>
      <c r="H15" s="91">
        <f t="shared" si="4"/>
        <v>0</v>
      </c>
      <c r="I15" s="91">
        <v>0</v>
      </c>
      <c r="J15" s="91">
        <v>0</v>
      </c>
      <c r="K15" s="91">
        <f t="shared" si="0"/>
        <v>0</v>
      </c>
    </row>
    <row r="16" spans="1:11">
      <c r="A16" s="87">
        <f t="shared" si="1"/>
        <v>12</v>
      </c>
      <c r="B16" s="46" t="s">
        <v>16</v>
      </c>
      <c r="C16" s="31">
        <v>3238</v>
      </c>
      <c r="D16" s="91">
        <v>18308.939999999999</v>
      </c>
      <c r="E16" s="91">
        <v>1030.68</v>
      </c>
      <c r="F16" s="91">
        <v>72.13</v>
      </c>
      <c r="G16" s="91">
        <f t="shared" si="2"/>
        <v>6.9982923894904321</v>
      </c>
      <c r="H16" s="91">
        <f t="shared" si="4"/>
        <v>958.55000000000007</v>
      </c>
      <c r="I16" s="91">
        <f t="shared" si="3"/>
        <v>93.00170761050957</v>
      </c>
      <c r="J16" s="91">
        <v>4122.58</v>
      </c>
      <c r="K16" s="91">
        <f t="shared" si="0"/>
        <v>22.516759572099751</v>
      </c>
    </row>
    <row r="17" spans="1:11">
      <c r="A17" s="87">
        <f t="shared" si="1"/>
        <v>13</v>
      </c>
      <c r="B17" s="46" t="s">
        <v>17</v>
      </c>
      <c r="C17" s="31">
        <v>221</v>
      </c>
      <c r="D17" s="91">
        <v>613.54999999999995</v>
      </c>
      <c r="E17" s="91">
        <v>142.25</v>
      </c>
      <c r="F17" s="91">
        <v>9.25</v>
      </c>
      <c r="G17" s="91">
        <f t="shared" si="2"/>
        <v>6.5026362038664329</v>
      </c>
      <c r="H17" s="91">
        <f t="shared" si="4"/>
        <v>133</v>
      </c>
      <c r="I17" s="91">
        <f t="shared" si="3"/>
        <v>93.49736379613357</v>
      </c>
      <c r="J17" s="91">
        <v>142.25</v>
      </c>
      <c r="K17" s="91">
        <f t="shared" si="0"/>
        <v>23.184744519599057</v>
      </c>
    </row>
    <row r="18" spans="1:11">
      <c r="A18" s="87">
        <f t="shared" si="1"/>
        <v>14</v>
      </c>
      <c r="B18" s="46" t="s">
        <v>18</v>
      </c>
      <c r="C18" s="31">
        <v>102</v>
      </c>
      <c r="D18" s="91">
        <v>649</v>
      </c>
      <c r="E18" s="91">
        <v>27.55</v>
      </c>
      <c r="F18" s="91">
        <v>26.93</v>
      </c>
      <c r="G18" s="91">
        <f t="shared" si="2"/>
        <v>97.749546279491824</v>
      </c>
      <c r="H18" s="91">
        <f t="shared" si="4"/>
        <v>0.62000000000000099</v>
      </c>
      <c r="I18" s="91">
        <f t="shared" si="3"/>
        <v>2.2504537205081707</v>
      </c>
      <c r="J18" s="91">
        <v>35.92</v>
      </c>
      <c r="K18" s="91">
        <f t="shared" si="0"/>
        <v>5.5346687211093997</v>
      </c>
    </row>
    <row r="19" spans="1:11">
      <c r="A19" s="87">
        <f t="shared" si="1"/>
        <v>15</v>
      </c>
      <c r="B19" s="46" t="s">
        <v>19</v>
      </c>
      <c r="C19" s="31">
        <v>393</v>
      </c>
      <c r="D19" s="91">
        <v>4846.6400000000003</v>
      </c>
      <c r="E19" s="91">
        <v>3700</v>
      </c>
      <c r="F19" s="91">
        <v>235</v>
      </c>
      <c r="G19" s="91">
        <f t="shared" si="2"/>
        <v>6.3513513513513518</v>
      </c>
      <c r="H19" s="91">
        <f t="shared" si="4"/>
        <v>3465</v>
      </c>
      <c r="I19" s="91">
        <f t="shared" si="3"/>
        <v>93.648648648648646</v>
      </c>
      <c r="J19" s="91">
        <v>3107.9</v>
      </c>
      <c r="K19" s="91">
        <f t="shared" si="0"/>
        <v>64.124837000478692</v>
      </c>
    </row>
    <row r="20" spans="1:11">
      <c r="A20" s="87">
        <f t="shared" si="1"/>
        <v>16</v>
      </c>
      <c r="B20" s="46" t="s">
        <v>20</v>
      </c>
      <c r="C20" s="31">
        <v>92</v>
      </c>
      <c r="D20" s="91">
        <v>234.96</v>
      </c>
      <c r="E20" s="91">
        <v>25.42</v>
      </c>
      <c r="F20" s="91">
        <v>0</v>
      </c>
      <c r="G20" s="91">
        <f t="shared" si="2"/>
        <v>0</v>
      </c>
      <c r="H20" s="91">
        <f t="shared" si="4"/>
        <v>25.42</v>
      </c>
      <c r="I20" s="91">
        <f t="shared" si="3"/>
        <v>100</v>
      </c>
      <c r="J20" s="91">
        <v>25.95</v>
      </c>
      <c r="K20" s="91">
        <f t="shared" si="0"/>
        <v>11.044433094994892</v>
      </c>
    </row>
    <row r="21" spans="1:11" s="4" customFormat="1">
      <c r="A21" s="435" t="s">
        <v>127</v>
      </c>
      <c r="B21" s="445"/>
      <c r="C21" s="115">
        <f>SUM(C5:C20)</f>
        <v>8105</v>
      </c>
      <c r="D21" s="116">
        <f t="shared" ref="D21:F21" si="5">SUM(D5:D20)</f>
        <v>58685.96</v>
      </c>
      <c r="E21" s="116">
        <f t="shared" si="5"/>
        <v>6988.3200000000006</v>
      </c>
      <c r="F21" s="116">
        <f t="shared" si="5"/>
        <v>800.9899999999999</v>
      </c>
      <c r="G21" s="116">
        <f t="shared" si="2"/>
        <v>11.461839183094074</v>
      </c>
      <c r="H21" s="116">
        <f t="shared" si="4"/>
        <v>6187.3300000000008</v>
      </c>
      <c r="I21" s="116">
        <f t="shared" si="3"/>
        <v>88.538160816905929</v>
      </c>
      <c r="J21" s="116">
        <f>SUM(J5:J20)</f>
        <v>13874.170000000002</v>
      </c>
      <c r="K21" s="116">
        <f t="shared" si="0"/>
        <v>23.641378619349503</v>
      </c>
    </row>
    <row r="22" spans="1:11">
      <c r="A22" s="41">
        <v>1</v>
      </c>
      <c r="B22" s="46" t="s">
        <v>21</v>
      </c>
      <c r="C22" s="31">
        <v>220</v>
      </c>
      <c r="D22" s="91">
        <v>945.89</v>
      </c>
      <c r="E22" s="91">
        <v>76.11</v>
      </c>
      <c r="F22" s="91">
        <v>74.34</v>
      </c>
      <c r="G22" s="91">
        <f t="shared" si="2"/>
        <v>97.674418604651166</v>
      </c>
      <c r="H22" s="91">
        <f t="shared" si="4"/>
        <v>1.769999999999996</v>
      </c>
      <c r="I22" s="91">
        <f t="shared" si="3"/>
        <v>2.325581395348832</v>
      </c>
      <c r="J22" s="91">
        <v>7.39</v>
      </c>
      <c r="K22" s="91">
        <f t="shared" si="0"/>
        <v>0.78127477825117086</v>
      </c>
    </row>
    <row r="23" spans="1:11">
      <c r="A23" s="41">
        <v>2</v>
      </c>
      <c r="B23" s="46" t="s">
        <v>22</v>
      </c>
      <c r="C23" s="31">
        <v>40</v>
      </c>
      <c r="D23" s="91">
        <v>290.51</v>
      </c>
      <c r="E23" s="91">
        <v>0</v>
      </c>
      <c r="F23" s="91">
        <v>0</v>
      </c>
      <c r="G23" s="91">
        <v>0</v>
      </c>
      <c r="H23" s="91">
        <f t="shared" si="4"/>
        <v>0</v>
      </c>
      <c r="I23" s="91">
        <v>0</v>
      </c>
      <c r="J23" s="91">
        <v>0</v>
      </c>
      <c r="K23" s="91">
        <f t="shared" si="0"/>
        <v>0</v>
      </c>
    </row>
    <row r="24" spans="1:11">
      <c r="A24" s="41">
        <v>3</v>
      </c>
      <c r="B24" s="46" t="s">
        <v>10</v>
      </c>
      <c r="C24" s="31">
        <v>105</v>
      </c>
      <c r="D24" s="91">
        <v>1798.12</v>
      </c>
      <c r="E24" s="91">
        <v>167.27</v>
      </c>
      <c r="F24" s="91">
        <v>12</v>
      </c>
      <c r="G24" s="91">
        <f t="shared" si="2"/>
        <v>7.1740300113588802</v>
      </c>
      <c r="H24" s="91">
        <f>E24-F24</f>
        <v>155.27000000000001</v>
      </c>
      <c r="I24" s="91">
        <f t="shared" si="3"/>
        <v>92.82596998864112</v>
      </c>
      <c r="J24" s="91">
        <v>339.17</v>
      </c>
      <c r="K24" s="91">
        <f t="shared" si="0"/>
        <v>18.86247858874825</v>
      </c>
    </row>
    <row r="25" spans="1:11">
      <c r="A25" s="41">
        <v>4</v>
      </c>
      <c r="B25" s="46" t="s">
        <v>23</v>
      </c>
      <c r="C25" s="31">
        <v>141</v>
      </c>
      <c r="D25" s="91">
        <v>1147</v>
      </c>
      <c r="E25" s="91">
        <v>0</v>
      </c>
      <c r="F25" s="91">
        <v>0</v>
      </c>
      <c r="G25" s="91">
        <v>0</v>
      </c>
      <c r="H25" s="91">
        <f t="shared" si="4"/>
        <v>0</v>
      </c>
      <c r="I25" s="91">
        <v>0</v>
      </c>
      <c r="J25" s="91">
        <v>0</v>
      </c>
      <c r="K25" s="91">
        <f t="shared" si="0"/>
        <v>0</v>
      </c>
    </row>
    <row r="26" spans="1:11">
      <c r="A26" s="41">
        <v>5</v>
      </c>
      <c r="B26" s="46" t="s">
        <v>24</v>
      </c>
      <c r="C26" s="31">
        <v>5</v>
      </c>
      <c r="D26" s="91">
        <v>1330.33</v>
      </c>
      <c r="E26" s="91">
        <v>404.63</v>
      </c>
      <c r="F26" s="91">
        <v>402.04</v>
      </c>
      <c r="G26" s="91">
        <f t="shared" si="2"/>
        <v>99.359909052714841</v>
      </c>
      <c r="H26" s="91">
        <f t="shared" si="4"/>
        <v>2.589999999999975</v>
      </c>
      <c r="I26" s="91">
        <f t="shared" si="3"/>
        <v>0.64009094728516791</v>
      </c>
      <c r="J26" s="91">
        <v>0</v>
      </c>
      <c r="K26" s="91">
        <f t="shared" si="0"/>
        <v>0</v>
      </c>
    </row>
    <row r="27" spans="1:11">
      <c r="A27" s="41">
        <v>6</v>
      </c>
      <c r="B27" s="46" t="s">
        <v>25</v>
      </c>
      <c r="C27" s="31">
        <v>0</v>
      </c>
      <c r="D27" s="91">
        <v>0</v>
      </c>
      <c r="E27" s="91">
        <v>0</v>
      </c>
      <c r="F27" s="91">
        <v>0</v>
      </c>
      <c r="G27" s="91">
        <v>0</v>
      </c>
      <c r="H27" s="91">
        <f t="shared" si="4"/>
        <v>0</v>
      </c>
      <c r="I27" s="91">
        <v>0</v>
      </c>
      <c r="J27" s="91">
        <v>0</v>
      </c>
      <c r="K27" s="91">
        <v>0</v>
      </c>
    </row>
    <row r="28" spans="1:11" ht="17.25" customHeight="1">
      <c r="A28" s="41">
        <v>7</v>
      </c>
      <c r="B28" s="233" t="s">
        <v>26</v>
      </c>
      <c r="C28" s="31">
        <v>0</v>
      </c>
      <c r="D28" s="91">
        <v>0</v>
      </c>
      <c r="E28" s="91">
        <v>0</v>
      </c>
      <c r="F28" s="91">
        <v>0</v>
      </c>
      <c r="G28" s="91">
        <v>0</v>
      </c>
      <c r="H28" s="91">
        <f t="shared" si="4"/>
        <v>0</v>
      </c>
      <c r="I28" s="91">
        <v>0</v>
      </c>
      <c r="J28" s="91">
        <v>0</v>
      </c>
      <c r="K28" s="91">
        <v>0</v>
      </c>
    </row>
    <row r="29" spans="1:11" s="14" customFormat="1">
      <c r="A29" s="46">
        <v>8</v>
      </c>
      <c r="B29" s="108" t="s">
        <v>214</v>
      </c>
      <c r="C29" s="31">
        <v>6113</v>
      </c>
      <c r="D29" s="91">
        <v>1443.27</v>
      </c>
      <c r="E29" s="91">
        <v>0</v>
      </c>
      <c r="F29" s="91">
        <v>0</v>
      </c>
      <c r="G29" s="91">
        <v>0</v>
      </c>
      <c r="H29" s="91">
        <f t="shared" si="4"/>
        <v>0</v>
      </c>
      <c r="I29" s="91">
        <v>0</v>
      </c>
      <c r="J29" s="91">
        <v>6.38</v>
      </c>
      <c r="K29" s="91">
        <f t="shared" si="0"/>
        <v>0.44205172975257573</v>
      </c>
    </row>
    <row r="30" spans="1:11" s="4" customFormat="1">
      <c r="A30" s="435" t="s">
        <v>128</v>
      </c>
      <c r="B30" s="445"/>
      <c r="C30" s="115">
        <f>SUM(C22:C29)</f>
        <v>6624</v>
      </c>
      <c r="D30" s="116">
        <f t="shared" ref="D30:F30" si="6">SUM(D22:D29)</f>
        <v>6955.1200000000008</v>
      </c>
      <c r="E30" s="116">
        <f t="shared" si="6"/>
        <v>648.01</v>
      </c>
      <c r="F30" s="116">
        <f t="shared" si="6"/>
        <v>488.38</v>
      </c>
      <c r="G30" s="116">
        <f t="shared" si="2"/>
        <v>75.366120893196097</v>
      </c>
      <c r="H30" s="116">
        <f t="shared" si="4"/>
        <v>159.63</v>
      </c>
      <c r="I30" s="116">
        <f t="shared" si="3"/>
        <v>24.633879106803906</v>
      </c>
      <c r="J30" s="116">
        <f>SUM(J22:J29)</f>
        <v>352.94</v>
      </c>
      <c r="K30" s="116">
        <f t="shared" si="0"/>
        <v>5.074535018806289</v>
      </c>
    </row>
    <row r="31" spans="1:11">
      <c r="A31" s="41">
        <v>1</v>
      </c>
      <c r="B31" s="46" t="s">
        <v>27</v>
      </c>
      <c r="C31" s="31">
        <v>1032</v>
      </c>
      <c r="D31" s="91">
        <v>6861.15</v>
      </c>
      <c r="E31" s="91">
        <v>0</v>
      </c>
      <c r="F31" s="91">
        <v>0</v>
      </c>
      <c r="G31" s="91">
        <v>0</v>
      </c>
      <c r="H31" s="91">
        <f t="shared" si="4"/>
        <v>0</v>
      </c>
      <c r="I31" s="91">
        <v>0</v>
      </c>
      <c r="J31" s="91">
        <v>885.45</v>
      </c>
      <c r="K31" s="91">
        <f t="shared" si="0"/>
        <v>12.905270982269737</v>
      </c>
    </row>
    <row r="32" spans="1:11" s="4" customFormat="1">
      <c r="A32" s="451" t="s">
        <v>129</v>
      </c>
      <c r="B32" s="479"/>
      <c r="C32" s="115">
        <f>C31</f>
        <v>1032</v>
      </c>
      <c r="D32" s="116">
        <f t="shared" ref="D32:H32" si="7">D31</f>
        <v>6861.15</v>
      </c>
      <c r="E32" s="116">
        <f t="shared" si="7"/>
        <v>0</v>
      </c>
      <c r="F32" s="116">
        <f t="shared" si="7"/>
        <v>0</v>
      </c>
      <c r="G32" s="116">
        <v>0</v>
      </c>
      <c r="H32" s="116">
        <f t="shared" si="7"/>
        <v>0</v>
      </c>
      <c r="I32" s="116">
        <v>0</v>
      </c>
      <c r="J32" s="116">
        <f>J31</f>
        <v>885.45</v>
      </c>
      <c r="K32" s="116">
        <f t="shared" si="0"/>
        <v>12.905270982269737</v>
      </c>
    </row>
    <row r="33" spans="1:24">
      <c r="A33" s="45">
        <v>1</v>
      </c>
      <c r="B33" s="45" t="s">
        <v>28</v>
      </c>
      <c r="C33" s="49">
        <v>32</v>
      </c>
      <c r="D33" s="91">
        <v>335.6</v>
      </c>
      <c r="E33" s="91">
        <v>0</v>
      </c>
      <c r="F33" s="91">
        <v>0</v>
      </c>
      <c r="G33" s="91">
        <v>0</v>
      </c>
      <c r="H33" s="91">
        <f t="shared" si="4"/>
        <v>0</v>
      </c>
      <c r="I33" s="91">
        <v>0</v>
      </c>
      <c r="J33" s="91">
        <v>0</v>
      </c>
      <c r="K33" s="91">
        <f t="shared" si="0"/>
        <v>0</v>
      </c>
    </row>
    <row r="34" spans="1:24" s="4" customFormat="1">
      <c r="A34" s="444" t="s">
        <v>226</v>
      </c>
      <c r="B34" s="450"/>
      <c r="C34" s="115">
        <f>C33</f>
        <v>32</v>
      </c>
      <c r="D34" s="116">
        <f t="shared" ref="D34:J34" si="8">D33</f>
        <v>335.6</v>
      </c>
      <c r="E34" s="116">
        <f t="shared" si="8"/>
        <v>0</v>
      </c>
      <c r="F34" s="116">
        <f t="shared" si="8"/>
        <v>0</v>
      </c>
      <c r="G34" s="116">
        <v>0</v>
      </c>
      <c r="H34" s="116">
        <f t="shared" si="8"/>
        <v>0</v>
      </c>
      <c r="I34" s="116">
        <v>0</v>
      </c>
      <c r="J34" s="116">
        <f t="shared" si="8"/>
        <v>0</v>
      </c>
      <c r="K34" s="116">
        <f t="shared" si="0"/>
        <v>0</v>
      </c>
    </row>
    <row r="35" spans="1:24" s="4" customFormat="1">
      <c r="A35" s="435" t="s">
        <v>221</v>
      </c>
      <c r="B35" s="445"/>
      <c r="C35" s="115">
        <v>200</v>
      </c>
      <c r="D35" s="116">
        <v>7133.56</v>
      </c>
      <c r="E35" s="116">
        <v>0</v>
      </c>
      <c r="F35" s="116">
        <v>0</v>
      </c>
      <c r="G35" s="116">
        <v>0</v>
      </c>
      <c r="H35" s="116">
        <f t="shared" si="4"/>
        <v>0</v>
      </c>
      <c r="I35" s="116">
        <v>0</v>
      </c>
      <c r="J35" s="116">
        <v>0</v>
      </c>
      <c r="K35" s="116">
        <f t="shared" si="0"/>
        <v>0</v>
      </c>
    </row>
    <row r="36" spans="1:24" s="4" customFormat="1">
      <c r="A36" s="435" t="s">
        <v>120</v>
      </c>
      <c r="B36" s="445"/>
      <c r="C36" s="115">
        <f>C21+C30+C32+C34+C35</f>
        <v>15993</v>
      </c>
      <c r="D36" s="116">
        <f t="shared" ref="D36:J36" si="9">D21+D30+D32+D34+D35</f>
        <v>79971.39</v>
      </c>
      <c r="E36" s="116">
        <f t="shared" si="9"/>
        <v>7636.3300000000008</v>
      </c>
      <c r="F36" s="116">
        <f t="shared" si="9"/>
        <v>1289.3699999999999</v>
      </c>
      <c r="G36" s="116">
        <f t="shared" si="2"/>
        <v>16.884681515859054</v>
      </c>
      <c r="H36" s="116">
        <f t="shared" si="9"/>
        <v>6346.9600000000009</v>
      </c>
      <c r="I36" s="116">
        <f t="shared" si="3"/>
        <v>83.115318484140943</v>
      </c>
      <c r="J36" s="116">
        <f t="shared" si="9"/>
        <v>15112.560000000003</v>
      </c>
      <c r="K36" s="116">
        <f t="shared" si="0"/>
        <v>18.897458203490029</v>
      </c>
    </row>
    <row r="37" spans="1:24">
      <c r="A37" s="12"/>
      <c r="B37" s="12"/>
      <c r="C37" s="12"/>
      <c r="D37" s="72"/>
      <c r="E37" s="72"/>
      <c r="F37" s="72"/>
      <c r="G37" s="72"/>
      <c r="H37" s="72"/>
      <c r="I37" s="72"/>
      <c r="J37" s="72"/>
      <c r="K37" s="72"/>
      <c r="X37" s="25"/>
    </row>
  </sheetData>
  <mergeCells count="9">
    <mergeCell ref="A1:K1"/>
    <mergeCell ref="A34:B34"/>
    <mergeCell ref="A35:B35"/>
    <mergeCell ref="A36:B36"/>
    <mergeCell ref="A2:K2"/>
    <mergeCell ref="A3:K3"/>
    <mergeCell ref="A21:B21"/>
    <mergeCell ref="A30:B30"/>
    <mergeCell ref="A32:B32"/>
  </mergeCells>
  <pageMargins left="0.25" right="0.25" top="0.75" bottom="0.75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sqref="A1:K35"/>
    </sheetView>
  </sheetViews>
  <sheetFormatPr defaultRowHeight="15"/>
  <cols>
    <col min="1" max="1" width="6.42578125" customWidth="1"/>
    <col min="2" max="2" width="12.85546875" customWidth="1"/>
    <col min="3" max="3" width="7.140625" customWidth="1"/>
    <col min="4" max="4" width="10.42578125" style="24" bestFit="1" customWidth="1"/>
    <col min="5" max="5" width="9.5703125" style="24" bestFit="1" customWidth="1"/>
    <col min="6" max="6" width="11.140625" style="24" customWidth="1"/>
    <col min="7" max="7" width="11.28515625" style="24" customWidth="1"/>
    <col min="8" max="8" width="10.85546875" style="24" bestFit="1" customWidth="1"/>
    <col min="9" max="9" width="11.42578125" style="24" customWidth="1"/>
    <col min="10" max="10" width="9.5703125" style="24" bestFit="1" customWidth="1"/>
    <col min="11" max="11" width="10.28515625" style="24" customWidth="1"/>
    <col min="12" max="12" width="11.42578125" customWidth="1"/>
    <col min="13" max="13" width="12.28515625" customWidth="1"/>
  </cols>
  <sheetData>
    <row r="1" spans="1:11" s="15" customFormat="1" ht="24" customHeight="1">
      <c r="A1" s="480">
        <v>59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 ht="33.75" customHeight="1">
      <c r="A2" s="468" t="s">
        <v>565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</row>
    <row r="3" spans="1:11" ht="24" customHeight="1">
      <c r="A3" s="482" t="s">
        <v>479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</row>
    <row r="4" spans="1:11" ht="45" customHeight="1">
      <c r="A4" s="110" t="s">
        <v>58</v>
      </c>
      <c r="B4" s="125" t="s">
        <v>0</v>
      </c>
      <c r="C4" s="111" t="s">
        <v>63</v>
      </c>
      <c r="D4" s="166" t="s">
        <v>64</v>
      </c>
      <c r="E4" s="166" t="s">
        <v>65</v>
      </c>
      <c r="F4" s="166" t="s">
        <v>66</v>
      </c>
      <c r="G4" s="166" t="s">
        <v>67</v>
      </c>
      <c r="H4" s="166" t="s">
        <v>68</v>
      </c>
      <c r="I4" s="166" t="s">
        <v>69</v>
      </c>
      <c r="J4" s="166" t="s">
        <v>70</v>
      </c>
      <c r="K4" s="166" t="s">
        <v>71</v>
      </c>
    </row>
    <row r="5" spans="1:11">
      <c r="A5" s="87">
        <f>ROW(A1)</f>
        <v>1</v>
      </c>
      <c r="B5" s="104" t="s">
        <v>4</v>
      </c>
      <c r="C5" s="31">
        <v>5</v>
      </c>
      <c r="D5" s="91">
        <v>95.34</v>
      </c>
      <c r="E5" s="91">
        <v>0</v>
      </c>
      <c r="F5" s="91">
        <v>0</v>
      </c>
      <c r="G5" s="91">
        <v>0</v>
      </c>
      <c r="H5" s="91">
        <f>E5-F5</f>
        <v>0</v>
      </c>
      <c r="I5" s="91">
        <v>0</v>
      </c>
      <c r="J5" s="91">
        <v>19.79</v>
      </c>
      <c r="K5" s="91">
        <f>J5/D5*100</f>
        <v>20.757289700020976</v>
      </c>
    </row>
    <row r="6" spans="1:11">
      <c r="A6" s="87">
        <f t="shared" ref="A6:A19" si="0">ROW(A2)</f>
        <v>2</v>
      </c>
      <c r="B6" s="46" t="s">
        <v>5</v>
      </c>
      <c r="C6" s="31">
        <v>891</v>
      </c>
      <c r="D6" s="91">
        <v>1516.92</v>
      </c>
      <c r="E6" s="91">
        <v>1234.48</v>
      </c>
      <c r="F6" s="91">
        <v>12.86</v>
      </c>
      <c r="G6" s="91">
        <f t="shared" ref="G6:G35" si="1">F6/E6*100</f>
        <v>1.0417341714730088</v>
      </c>
      <c r="H6" s="91">
        <f t="shared" ref="H6:H35" si="2">E6-F6</f>
        <v>1221.6200000000001</v>
      </c>
      <c r="I6" s="91">
        <f t="shared" ref="I6:I35" si="3">H6/E6*100</f>
        <v>98.958265828527004</v>
      </c>
      <c r="J6" s="91">
        <v>513.46</v>
      </c>
      <c r="K6" s="91">
        <f t="shared" ref="K6:K35" si="4">J6/D6*100</f>
        <v>33.848851620388679</v>
      </c>
    </row>
    <row r="7" spans="1:11">
      <c r="A7" s="87">
        <f t="shared" si="0"/>
        <v>3</v>
      </c>
      <c r="B7" s="46" t="s">
        <v>6</v>
      </c>
      <c r="C7" s="31">
        <v>169</v>
      </c>
      <c r="D7" s="91">
        <v>2263.1799999999998</v>
      </c>
      <c r="E7" s="91">
        <v>50</v>
      </c>
      <c r="F7" s="91">
        <v>9</v>
      </c>
      <c r="G7" s="91">
        <f t="shared" si="1"/>
        <v>18</v>
      </c>
      <c r="H7" s="91">
        <f t="shared" si="2"/>
        <v>41</v>
      </c>
      <c r="I7" s="91">
        <f t="shared" si="3"/>
        <v>82</v>
      </c>
      <c r="J7" s="91">
        <v>680</v>
      </c>
      <c r="K7" s="91">
        <f t="shared" si="4"/>
        <v>30.046218153218042</v>
      </c>
    </row>
    <row r="8" spans="1:11">
      <c r="A8" s="87">
        <f t="shared" si="0"/>
        <v>4</v>
      </c>
      <c r="B8" s="46" t="s">
        <v>7</v>
      </c>
      <c r="C8" s="31">
        <v>91</v>
      </c>
      <c r="D8" s="91">
        <v>932</v>
      </c>
      <c r="E8" s="91">
        <v>7.8</v>
      </c>
      <c r="F8" s="91">
        <v>0.6</v>
      </c>
      <c r="G8" s="91">
        <f t="shared" si="1"/>
        <v>7.6923076923076925</v>
      </c>
      <c r="H8" s="91">
        <f t="shared" si="2"/>
        <v>7.2</v>
      </c>
      <c r="I8" s="91">
        <f t="shared" si="3"/>
        <v>92.307692307692307</v>
      </c>
      <c r="J8" s="91">
        <v>8</v>
      </c>
      <c r="K8" s="91">
        <f t="shared" si="4"/>
        <v>0.85836909871244638</v>
      </c>
    </row>
    <row r="9" spans="1:11">
      <c r="A9" s="87">
        <f t="shared" si="0"/>
        <v>5</v>
      </c>
      <c r="B9" s="46" t="s">
        <v>8</v>
      </c>
      <c r="C9" s="31">
        <v>32</v>
      </c>
      <c r="D9" s="91">
        <v>290.55</v>
      </c>
      <c r="E9" s="91">
        <v>4.8099999999999996</v>
      </c>
      <c r="F9" s="91">
        <v>3.37</v>
      </c>
      <c r="G9" s="91">
        <f t="shared" si="1"/>
        <v>70.062370062370078</v>
      </c>
      <c r="H9" s="91">
        <f t="shared" si="2"/>
        <v>1.4399999999999995</v>
      </c>
      <c r="I9" s="91">
        <f t="shared" si="3"/>
        <v>29.937629937629929</v>
      </c>
      <c r="J9" s="91">
        <v>0</v>
      </c>
      <c r="K9" s="91">
        <f t="shared" si="4"/>
        <v>0</v>
      </c>
    </row>
    <row r="10" spans="1:11">
      <c r="A10" s="87">
        <f t="shared" si="0"/>
        <v>6</v>
      </c>
      <c r="B10" s="46" t="s">
        <v>9</v>
      </c>
      <c r="C10" s="31">
        <v>0</v>
      </c>
      <c r="D10" s="91">
        <v>340.89</v>
      </c>
      <c r="E10" s="91">
        <v>0</v>
      </c>
      <c r="F10" s="91">
        <v>0</v>
      </c>
      <c r="G10" s="91">
        <v>0</v>
      </c>
      <c r="H10" s="91">
        <f t="shared" si="2"/>
        <v>0</v>
      </c>
      <c r="I10" s="91">
        <v>0</v>
      </c>
      <c r="J10" s="91">
        <v>0</v>
      </c>
      <c r="K10" s="91">
        <f t="shared" si="4"/>
        <v>0</v>
      </c>
    </row>
    <row r="11" spans="1:11">
      <c r="A11" s="87">
        <f t="shared" si="0"/>
        <v>7</v>
      </c>
      <c r="B11" s="46" t="s">
        <v>11</v>
      </c>
      <c r="C11" s="31">
        <v>142</v>
      </c>
      <c r="D11" s="91">
        <v>5133.62</v>
      </c>
      <c r="E11" s="91">
        <v>16</v>
      </c>
      <c r="F11" s="91">
        <v>0</v>
      </c>
      <c r="G11" s="91">
        <f t="shared" si="1"/>
        <v>0</v>
      </c>
      <c r="H11" s="91">
        <f t="shared" si="2"/>
        <v>16</v>
      </c>
      <c r="I11" s="91">
        <f t="shared" si="3"/>
        <v>100</v>
      </c>
      <c r="J11" s="91">
        <v>32</v>
      </c>
      <c r="K11" s="91">
        <f t="shared" si="4"/>
        <v>0.62334181337925287</v>
      </c>
    </row>
    <row r="12" spans="1:11">
      <c r="A12" s="87">
        <f t="shared" si="0"/>
        <v>8</v>
      </c>
      <c r="B12" s="46" t="s">
        <v>12</v>
      </c>
      <c r="C12" s="31">
        <v>15</v>
      </c>
      <c r="D12" s="91">
        <v>85.92</v>
      </c>
      <c r="E12" s="91">
        <v>0</v>
      </c>
      <c r="F12" s="91">
        <v>0</v>
      </c>
      <c r="G12" s="91">
        <v>0</v>
      </c>
      <c r="H12" s="91">
        <f t="shared" si="2"/>
        <v>0</v>
      </c>
      <c r="I12" s="91">
        <v>0</v>
      </c>
      <c r="J12" s="91">
        <v>0</v>
      </c>
      <c r="K12" s="91">
        <f t="shared" si="4"/>
        <v>0</v>
      </c>
    </row>
    <row r="13" spans="1:11">
      <c r="A13" s="87">
        <f t="shared" si="0"/>
        <v>9</v>
      </c>
      <c r="B13" s="46" t="s">
        <v>13</v>
      </c>
      <c r="C13" s="31">
        <v>47</v>
      </c>
      <c r="D13" s="91">
        <v>71.680000000000007</v>
      </c>
      <c r="E13" s="91">
        <v>0</v>
      </c>
      <c r="F13" s="91">
        <v>0</v>
      </c>
      <c r="G13" s="91">
        <v>0</v>
      </c>
      <c r="H13" s="91">
        <f t="shared" si="2"/>
        <v>0</v>
      </c>
      <c r="I13" s="91">
        <v>0</v>
      </c>
      <c r="J13" s="91">
        <v>0</v>
      </c>
      <c r="K13" s="91">
        <f t="shared" si="4"/>
        <v>0</v>
      </c>
    </row>
    <row r="14" spans="1:11">
      <c r="A14" s="87">
        <f t="shared" si="0"/>
        <v>10</v>
      </c>
      <c r="B14" s="46" t="s">
        <v>14</v>
      </c>
      <c r="C14" s="31">
        <v>420</v>
      </c>
      <c r="D14" s="91">
        <v>2085.96</v>
      </c>
      <c r="E14" s="91">
        <v>2.4700000000000002</v>
      </c>
      <c r="F14" s="91">
        <v>2.06</v>
      </c>
      <c r="G14" s="91">
        <f t="shared" si="1"/>
        <v>83.400809716599184</v>
      </c>
      <c r="H14" s="91">
        <f t="shared" si="2"/>
        <v>0.41000000000000014</v>
      </c>
      <c r="I14" s="91">
        <f t="shared" si="3"/>
        <v>16.599190283400812</v>
      </c>
      <c r="J14" s="91">
        <v>18.36</v>
      </c>
      <c r="K14" s="91">
        <f t="shared" si="4"/>
        <v>0.88017028130932518</v>
      </c>
    </row>
    <row r="15" spans="1:11">
      <c r="A15" s="87">
        <f t="shared" si="0"/>
        <v>11</v>
      </c>
      <c r="B15" s="46" t="s">
        <v>15</v>
      </c>
      <c r="C15" s="31">
        <v>20</v>
      </c>
      <c r="D15" s="91">
        <v>140.57</v>
      </c>
      <c r="E15" s="91">
        <v>15.8</v>
      </c>
      <c r="F15" s="91">
        <v>0</v>
      </c>
      <c r="G15" s="91">
        <f t="shared" si="1"/>
        <v>0</v>
      </c>
      <c r="H15" s="91">
        <f t="shared" si="2"/>
        <v>15.8</v>
      </c>
      <c r="I15" s="91">
        <f t="shared" si="3"/>
        <v>100</v>
      </c>
      <c r="J15" s="91">
        <v>15.8</v>
      </c>
      <c r="K15" s="91">
        <f t="shared" si="4"/>
        <v>11.23995162552465</v>
      </c>
    </row>
    <row r="16" spans="1:11">
      <c r="A16" s="87">
        <f t="shared" si="0"/>
        <v>12</v>
      </c>
      <c r="B16" s="46" t="s">
        <v>16</v>
      </c>
      <c r="C16" s="31">
        <v>912</v>
      </c>
      <c r="D16" s="91">
        <v>5928.79</v>
      </c>
      <c r="E16" s="91">
        <v>723.58</v>
      </c>
      <c r="F16" s="91">
        <v>689.57</v>
      </c>
      <c r="G16" s="91">
        <f t="shared" si="1"/>
        <v>95.29975952900854</v>
      </c>
      <c r="H16" s="91">
        <f t="shared" si="2"/>
        <v>34.009999999999991</v>
      </c>
      <c r="I16" s="91">
        <f t="shared" si="3"/>
        <v>4.7002404709914574</v>
      </c>
      <c r="J16" s="91">
        <v>304.02</v>
      </c>
      <c r="K16" s="91">
        <f t="shared" si="4"/>
        <v>5.1278591415786359</v>
      </c>
    </row>
    <row r="17" spans="1:11">
      <c r="A17" s="87">
        <f t="shared" si="0"/>
        <v>13</v>
      </c>
      <c r="B17" s="46" t="s">
        <v>17</v>
      </c>
      <c r="C17" s="31">
        <v>4</v>
      </c>
      <c r="D17" s="91">
        <v>8.5500000000000007</v>
      </c>
      <c r="E17" s="91">
        <v>0</v>
      </c>
      <c r="F17" s="91">
        <v>0</v>
      </c>
      <c r="G17" s="91">
        <v>0</v>
      </c>
      <c r="H17" s="91">
        <f t="shared" si="2"/>
        <v>0</v>
      </c>
      <c r="I17" s="91">
        <v>0</v>
      </c>
      <c r="J17" s="91">
        <v>0</v>
      </c>
      <c r="K17" s="91">
        <f t="shared" si="4"/>
        <v>0</v>
      </c>
    </row>
    <row r="18" spans="1:11">
      <c r="A18" s="87">
        <f t="shared" si="0"/>
        <v>14</v>
      </c>
      <c r="B18" s="46" t="s">
        <v>18</v>
      </c>
      <c r="C18" s="31">
        <v>194</v>
      </c>
      <c r="D18" s="91">
        <v>1767</v>
      </c>
      <c r="E18" s="91">
        <v>105.74</v>
      </c>
      <c r="F18" s="91">
        <v>81.28</v>
      </c>
      <c r="G18" s="91">
        <f t="shared" si="1"/>
        <v>76.867788916209577</v>
      </c>
      <c r="H18" s="91">
        <f t="shared" si="2"/>
        <v>24.459999999999994</v>
      </c>
      <c r="I18" s="91">
        <f t="shared" si="3"/>
        <v>23.132211083790423</v>
      </c>
      <c r="J18" s="91">
        <v>24.73</v>
      </c>
      <c r="K18" s="91">
        <f t="shared" si="4"/>
        <v>1.3995472552348613</v>
      </c>
    </row>
    <row r="19" spans="1:11">
      <c r="A19" s="87">
        <f t="shared" si="0"/>
        <v>15</v>
      </c>
      <c r="B19" s="46" t="s">
        <v>19</v>
      </c>
      <c r="C19" s="31">
        <v>89</v>
      </c>
      <c r="D19" s="91">
        <v>290.89999999999998</v>
      </c>
      <c r="E19" s="91">
        <v>261</v>
      </c>
      <c r="F19" s="91">
        <v>21</v>
      </c>
      <c r="G19" s="91">
        <f t="shared" si="1"/>
        <v>8.0459770114942533</v>
      </c>
      <c r="H19" s="91">
        <f t="shared" si="2"/>
        <v>240</v>
      </c>
      <c r="I19" s="91">
        <f t="shared" si="3"/>
        <v>91.954022988505741</v>
      </c>
      <c r="J19" s="91">
        <v>175.07</v>
      </c>
      <c r="K19" s="91">
        <f t="shared" si="4"/>
        <v>60.182193193537302</v>
      </c>
    </row>
    <row r="20" spans="1:11">
      <c r="A20" s="87">
        <f>ROW(A16)</f>
        <v>16</v>
      </c>
      <c r="B20" s="46" t="s">
        <v>20</v>
      </c>
      <c r="C20" s="31">
        <v>7</v>
      </c>
      <c r="D20" s="91">
        <v>52.77</v>
      </c>
      <c r="E20" s="91">
        <v>0</v>
      </c>
      <c r="F20" s="91">
        <v>0</v>
      </c>
      <c r="G20" s="91">
        <v>0</v>
      </c>
      <c r="H20" s="91">
        <f t="shared" si="2"/>
        <v>0</v>
      </c>
      <c r="I20" s="91">
        <v>0</v>
      </c>
      <c r="J20" s="91">
        <v>0</v>
      </c>
      <c r="K20" s="91">
        <f t="shared" si="4"/>
        <v>0</v>
      </c>
    </row>
    <row r="21" spans="1:11" s="64" customFormat="1">
      <c r="A21" s="435" t="s">
        <v>127</v>
      </c>
      <c r="B21" s="436"/>
      <c r="C21" s="115">
        <f>SUM(C5:C20)</f>
        <v>3038</v>
      </c>
      <c r="D21" s="116">
        <f t="shared" ref="D21:F21" si="5">SUM(D5:D20)</f>
        <v>21004.640000000003</v>
      </c>
      <c r="E21" s="116">
        <f t="shared" si="5"/>
        <v>2421.6799999999998</v>
      </c>
      <c r="F21" s="116">
        <f t="shared" si="5"/>
        <v>819.74</v>
      </c>
      <c r="G21" s="116">
        <f t="shared" si="1"/>
        <v>33.850054507614551</v>
      </c>
      <c r="H21" s="116">
        <f t="shared" si="2"/>
        <v>1601.9399999999998</v>
      </c>
      <c r="I21" s="116">
        <f t="shared" si="3"/>
        <v>66.149945492385456</v>
      </c>
      <c r="J21" s="116">
        <v>1791.23</v>
      </c>
      <c r="K21" s="116">
        <f t="shared" si="4"/>
        <v>8.527782432833888</v>
      </c>
    </row>
    <row r="22" spans="1:11">
      <c r="A22" s="41">
        <f>ROW(A1)</f>
        <v>1</v>
      </c>
      <c r="B22" s="46" t="s">
        <v>21</v>
      </c>
      <c r="C22" s="31">
        <v>1</v>
      </c>
      <c r="D22" s="91">
        <v>4</v>
      </c>
      <c r="E22" s="91">
        <v>0.12</v>
      </c>
      <c r="F22" s="91">
        <v>0.12</v>
      </c>
      <c r="G22" s="91">
        <f t="shared" si="1"/>
        <v>100</v>
      </c>
      <c r="H22" s="91">
        <f t="shared" si="2"/>
        <v>0</v>
      </c>
      <c r="I22" s="91">
        <f t="shared" si="3"/>
        <v>0</v>
      </c>
      <c r="J22" s="91">
        <v>0</v>
      </c>
      <c r="K22" s="91">
        <f t="shared" si="4"/>
        <v>0</v>
      </c>
    </row>
    <row r="23" spans="1:11">
      <c r="A23" s="41">
        <f t="shared" ref="A23:A29" si="6">ROW(A2)</f>
        <v>2</v>
      </c>
      <c r="B23" s="46" t="s">
        <v>22</v>
      </c>
      <c r="C23" s="31">
        <v>1</v>
      </c>
      <c r="D23" s="91">
        <v>0.26</v>
      </c>
      <c r="E23" s="91">
        <v>0</v>
      </c>
      <c r="F23" s="91">
        <v>0</v>
      </c>
      <c r="G23" s="91">
        <v>0</v>
      </c>
      <c r="H23" s="91">
        <f t="shared" si="2"/>
        <v>0</v>
      </c>
      <c r="I23" s="91">
        <v>0</v>
      </c>
      <c r="J23" s="91">
        <v>0</v>
      </c>
      <c r="K23" s="91">
        <f t="shared" si="4"/>
        <v>0</v>
      </c>
    </row>
    <row r="24" spans="1:11">
      <c r="A24" s="41">
        <f t="shared" si="6"/>
        <v>3</v>
      </c>
      <c r="B24" s="46" t="s">
        <v>10</v>
      </c>
      <c r="C24" s="31">
        <v>4</v>
      </c>
      <c r="D24" s="91">
        <v>114.19</v>
      </c>
      <c r="E24" s="91">
        <v>7.0000000000000007E-2</v>
      </c>
      <c r="F24" s="91">
        <v>7.0000000000000007E-2</v>
      </c>
      <c r="G24" s="91">
        <f t="shared" si="1"/>
        <v>100</v>
      </c>
      <c r="H24" s="91">
        <f t="shared" si="2"/>
        <v>0</v>
      </c>
      <c r="I24" s="91">
        <f t="shared" si="3"/>
        <v>0</v>
      </c>
      <c r="J24" s="91">
        <v>0</v>
      </c>
      <c r="K24" s="91">
        <f t="shared" si="4"/>
        <v>0</v>
      </c>
    </row>
    <row r="25" spans="1:11">
      <c r="A25" s="41">
        <f t="shared" si="6"/>
        <v>4</v>
      </c>
      <c r="B25" s="46" t="s">
        <v>23</v>
      </c>
      <c r="C25" s="31">
        <v>0</v>
      </c>
      <c r="D25" s="91">
        <v>1147</v>
      </c>
      <c r="E25" s="91">
        <v>0</v>
      </c>
      <c r="F25" s="91">
        <v>0</v>
      </c>
      <c r="G25" s="91">
        <v>0</v>
      </c>
      <c r="H25" s="91">
        <f t="shared" si="2"/>
        <v>0</v>
      </c>
      <c r="I25" s="91">
        <v>0</v>
      </c>
      <c r="J25" s="91">
        <v>0</v>
      </c>
      <c r="K25" s="91">
        <v>0</v>
      </c>
    </row>
    <row r="26" spans="1:11">
      <c r="A26" s="41">
        <f t="shared" si="6"/>
        <v>5</v>
      </c>
      <c r="B26" s="46" t="s">
        <v>24</v>
      </c>
      <c r="C26" s="31">
        <v>4</v>
      </c>
      <c r="D26" s="91">
        <v>6.06</v>
      </c>
      <c r="E26" s="91">
        <v>0</v>
      </c>
      <c r="F26" s="91">
        <v>0</v>
      </c>
      <c r="G26" s="91">
        <v>0</v>
      </c>
      <c r="H26" s="91">
        <f t="shared" si="2"/>
        <v>0</v>
      </c>
      <c r="I26" s="91">
        <v>0</v>
      </c>
      <c r="J26" s="91">
        <v>0</v>
      </c>
      <c r="K26" s="91">
        <f t="shared" si="4"/>
        <v>0</v>
      </c>
    </row>
    <row r="27" spans="1:11">
      <c r="A27" s="41">
        <f t="shared" si="6"/>
        <v>6</v>
      </c>
      <c r="B27" s="46" t="s">
        <v>25</v>
      </c>
      <c r="C27" s="31">
        <v>0</v>
      </c>
      <c r="D27" s="91">
        <v>0</v>
      </c>
      <c r="E27" s="91">
        <v>0</v>
      </c>
      <c r="F27" s="91">
        <v>0</v>
      </c>
      <c r="G27" s="91">
        <v>0</v>
      </c>
      <c r="H27" s="91">
        <f t="shared" si="2"/>
        <v>0</v>
      </c>
      <c r="I27" s="91">
        <v>0</v>
      </c>
      <c r="J27" s="91">
        <v>0</v>
      </c>
      <c r="K27" s="91">
        <v>0</v>
      </c>
    </row>
    <row r="28" spans="1:11">
      <c r="A28" s="41">
        <f t="shared" si="6"/>
        <v>7</v>
      </c>
      <c r="B28" s="135" t="s">
        <v>26</v>
      </c>
      <c r="C28" s="31">
        <v>0</v>
      </c>
      <c r="D28" s="91">
        <v>0</v>
      </c>
      <c r="E28" s="91">
        <v>0</v>
      </c>
      <c r="F28" s="91">
        <v>0</v>
      </c>
      <c r="G28" s="91">
        <v>0</v>
      </c>
      <c r="H28" s="91">
        <f t="shared" si="2"/>
        <v>0</v>
      </c>
      <c r="I28" s="91">
        <v>0</v>
      </c>
      <c r="J28" s="91">
        <v>0</v>
      </c>
      <c r="K28" s="91">
        <v>0</v>
      </c>
    </row>
    <row r="29" spans="1:11" s="14" customFormat="1">
      <c r="A29" s="41">
        <f t="shared" si="6"/>
        <v>8</v>
      </c>
      <c r="B29" s="45" t="s">
        <v>214</v>
      </c>
      <c r="C29" s="31">
        <v>500</v>
      </c>
      <c r="D29" s="91">
        <v>46.9</v>
      </c>
      <c r="E29" s="91">
        <v>0</v>
      </c>
      <c r="F29" s="91">
        <v>0</v>
      </c>
      <c r="G29" s="91">
        <v>0</v>
      </c>
      <c r="H29" s="91">
        <f t="shared" si="2"/>
        <v>0</v>
      </c>
      <c r="I29" s="91">
        <v>0</v>
      </c>
      <c r="J29" s="91">
        <v>0</v>
      </c>
      <c r="K29" s="91">
        <f t="shared" si="4"/>
        <v>0</v>
      </c>
    </row>
    <row r="30" spans="1:11" s="4" customFormat="1">
      <c r="A30" s="444" t="s">
        <v>128</v>
      </c>
      <c r="B30" s="439"/>
      <c r="C30" s="115">
        <f>SUM(C22:C29)</f>
        <v>510</v>
      </c>
      <c r="D30" s="116">
        <f t="shared" ref="D30:F30" si="7">SUM(D22:D29)</f>
        <v>1318.41</v>
      </c>
      <c r="E30" s="116">
        <f t="shared" si="7"/>
        <v>0.19</v>
      </c>
      <c r="F30" s="116">
        <f t="shared" si="7"/>
        <v>0.19</v>
      </c>
      <c r="G30" s="116">
        <f t="shared" si="1"/>
        <v>100</v>
      </c>
      <c r="H30" s="116">
        <f t="shared" si="2"/>
        <v>0</v>
      </c>
      <c r="I30" s="116">
        <f t="shared" si="3"/>
        <v>0</v>
      </c>
      <c r="J30" s="116">
        <v>0</v>
      </c>
      <c r="K30" s="116">
        <f t="shared" si="4"/>
        <v>0</v>
      </c>
    </row>
    <row r="31" spans="1:11">
      <c r="A31" s="41">
        <v>1</v>
      </c>
      <c r="B31" s="46" t="s">
        <v>27</v>
      </c>
      <c r="C31" s="31">
        <v>39</v>
      </c>
      <c r="D31" s="91">
        <v>889.65</v>
      </c>
      <c r="E31" s="91">
        <v>0</v>
      </c>
      <c r="F31" s="91">
        <v>0</v>
      </c>
      <c r="G31" s="91">
        <v>0</v>
      </c>
      <c r="H31" s="91">
        <f t="shared" si="2"/>
        <v>0</v>
      </c>
      <c r="I31" s="91">
        <v>0</v>
      </c>
      <c r="J31" s="91">
        <v>174.95</v>
      </c>
      <c r="K31" s="91">
        <f t="shared" si="4"/>
        <v>19.665036812229527</v>
      </c>
    </row>
    <row r="32" spans="1:11" s="4" customFormat="1">
      <c r="A32" s="432" t="s">
        <v>129</v>
      </c>
      <c r="B32" s="483"/>
      <c r="C32" s="115">
        <f>C31</f>
        <v>39</v>
      </c>
      <c r="D32" s="116">
        <f>D31</f>
        <v>889.65</v>
      </c>
      <c r="E32" s="116">
        <f t="shared" ref="E32:J32" si="8">E31</f>
        <v>0</v>
      </c>
      <c r="F32" s="116">
        <f t="shared" si="8"/>
        <v>0</v>
      </c>
      <c r="G32" s="116">
        <v>0</v>
      </c>
      <c r="H32" s="116">
        <f t="shared" si="2"/>
        <v>0</v>
      </c>
      <c r="I32" s="116">
        <v>0</v>
      </c>
      <c r="J32" s="116">
        <f t="shared" si="8"/>
        <v>174.95</v>
      </c>
      <c r="K32" s="116">
        <f t="shared" si="4"/>
        <v>19.665036812229527</v>
      </c>
    </row>
    <row r="33" spans="1:11">
      <c r="A33" s="46">
        <v>1</v>
      </c>
      <c r="B33" s="45" t="s">
        <v>28</v>
      </c>
      <c r="C33" s="49">
        <v>453</v>
      </c>
      <c r="D33" s="91">
        <v>2857.66</v>
      </c>
      <c r="E33" s="91">
        <v>0</v>
      </c>
      <c r="F33" s="91">
        <v>0</v>
      </c>
      <c r="G33" s="91">
        <v>0</v>
      </c>
      <c r="H33" s="91">
        <f t="shared" si="2"/>
        <v>0</v>
      </c>
      <c r="I33" s="91">
        <v>0</v>
      </c>
      <c r="J33" s="91">
        <v>0</v>
      </c>
      <c r="K33" s="91">
        <f t="shared" si="4"/>
        <v>0</v>
      </c>
    </row>
    <row r="34" spans="1:11" s="4" customFormat="1">
      <c r="A34" s="432" t="s">
        <v>226</v>
      </c>
      <c r="B34" s="481"/>
      <c r="C34" s="152">
        <f>SUM(C33)</f>
        <v>453</v>
      </c>
      <c r="D34" s="136">
        <f>SUM(D33)</f>
        <v>2857.66</v>
      </c>
      <c r="E34" s="136">
        <f t="shared" ref="E34:J34" si="9">SUM(E33)</f>
        <v>0</v>
      </c>
      <c r="F34" s="136">
        <f t="shared" si="9"/>
        <v>0</v>
      </c>
      <c r="G34" s="116">
        <v>0</v>
      </c>
      <c r="H34" s="116">
        <f t="shared" si="2"/>
        <v>0</v>
      </c>
      <c r="I34" s="116">
        <v>0</v>
      </c>
      <c r="J34" s="136">
        <f t="shared" si="9"/>
        <v>0</v>
      </c>
      <c r="K34" s="116">
        <f t="shared" si="4"/>
        <v>0</v>
      </c>
    </row>
    <row r="35" spans="1:11" s="4" customFormat="1" ht="19.5" customHeight="1">
      <c r="A35" s="432" t="s">
        <v>120</v>
      </c>
      <c r="B35" s="476"/>
      <c r="C35" s="152">
        <f>C21+C30+C32+C34</f>
        <v>4040</v>
      </c>
      <c r="D35" s="136">
        <f>D21+D30+D32+D34</f>
        <v>26070.360000000004</v>
      </c>
      <c r="E35" s="136">
        <f t="shared" ref="E35:F35" si="10">E21+E30+E32+E34</f>
        <v>2421.87</v>
      </c>
      <c r="F35" s="136">
        <f t="shared" si="10"/>
        <v>819.93000000000006</v>
      </c>
      <c r="G35" s="116">
        <f t="shared" si="1"/>
        <v>33.855244088245861</v>
      </c>
      <c r="H35" s="116">
        <f t="shared" si="2"/>
        <v>1601.9399999999998</v>
      </c>
      <c r="I35" s="116">
        <f t="shared" si="3"/>
        <v>66.144755911754132</v>
      </c>
      <c r="J35" s="136">
        <f>J21+J30+J32+J34</f>
        <v>1966.18</v>
      </c>
      <c r="K35" s="116">
        <f t="shared" si="4"/>
        <v>7.5418214401335444</v>
      </c>
    </row>
    <row r="38" spans="1:11">
      <c r="C38" s="24"/>
    </row>
  </sheetData>
  <mergeCells count="8">
    <mergeCell ref="A1:K1"/>
    <mergeCell ref="A34:B34"/>
    <mergeCell ref="A35:B35"/>
    <mergeCell ref="A3:K3"/>
    <mergeCell ref="A2:K2"/>
    <mergeCell ref="A21:B21"/>
    <mergeCell ref="A30:B30"/>
    <mergeCell ref="A32:B32"/>
  </mergeCells>
  <pageMargins left="0.25" right="0.25" top="0.75" bottom="0.75" header="0.3" footer="0.3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37"/>
  <sheetViews>
    <sheetView workbookViewId="0">
      <selection sqref="A1:G36"/>
    </sheetView>
  </sheetViews>
  <sheetFormatPr defaultRowHeight="15"/>
  <cols>
    <col min="1" max="1" width="6.42578125" customWidth="1"/>
    <col min="2" max="2" width="13.42578125" customWidth="1"/>
    <col min="3" max="3" width="13.28515625" customWidth="1"/>
    <col min="4" max="4" width="11.85546875" style="19" customWidth="1"/>
    <col min="5" max="5" width="12.85546875" style="24" customWidth="1"/>
    <col min="6" max="6" width="16.42578125" customWidth="1"/>
    <col min="7" max="7" width="12.7109375" style="24" customWidth="1"/>
    <col min="10" max="10" width="16" customWidth="1"/>
    <col min="16" max="16" width="12.85546875" customWidth="1"/>
  </cols>
  <sheetData>
    <row r="1" spans="1:10" s="15" customFormat="1" ht="15.75">
      <c r="A1" s="484">
        <v>60</v>
      </c>
      <c r="B1" s="484"/>
      <c r="C1" s="484"/>
      <c r="D1" s="484"/>
      <c r="E1" s="484"/>
      <c r="F1" s="484"/>
      <c r="G1" s="484"/>
    </row>
    <row r="2" spans="1:10" ht="19.5">
      <c r="A2" s="488" t="s">
        <v>250</v>
      </c>
      <c r="B2" s="488"/>
      <c r="C2" s="488"/>
      <c r="D2" s="488"/>
      <c r="E2" s="488"/>
      <c r="F2" s="488"/>
      <c r="G2" s="488"/>
    </row>
    <row r="3" spans="1:10" ht="19.5">
      <c r="A3" s="374"/>
      <c r="B3" s="488" t="s">
        <v>484</v>
      </c>
      <c r="C3" s="488"/>
      <c r="D3" s="488"/>
      <c r="E3" s="488"/>
      <c r="F3" s="488"/>
      <c r="G3" s="488"/>
    </row>
    <row r="4" spans="1:10" s="23" customFormat="1" ht="21.75" customHeight="1">
      <c r="A4" s="492" t="s">
        <v>58</v>
      </c>
      <c r="B4" s="492" t="s">
        <v>82</v>
      </c>
      <c r="C4" s="492" t="s">
        <v>83</v>
      </c>
      <c r="D4" s="492" t="s">
        <v>88</v>
      </c>
      <c r="E4" s="492"/>
      <c r="F4" s="492" t="s">
        <v>89</v>
      </c>
      <c r="G4" s="492"/>
    </row>
    <row r="5" spans="1:10" ht="30.75" customHeight="1">
      <c r="A5" s="492"/>
      <c r="B5" s="492"/>
      <c r="C5" s="492"/>
      <c r="D5" s="50" t="s">
        <v>249</v>
      </c>
      <c r="E5" s="231" t="s">
        <v>247</v>
      </c>
      <c r="F5" s="26" t="s">
        <v>248</v>
      </c>
      <c r="G5" s="417" t="s">
        <v>242</v>
      </c>
    </row>
    <row r="6" spans="1:10">
      <c r="A6" s="28">
        <v>1</v>
      </c>
      <c r="B6" s="29" t="s">
        <v>4</v>
      </c>
      <c r="C6" s="303">
        <v>38.5</v>
      </c>
      <c r="D6" s="31">
        <v>0</v>
      </c>
      <c r="E6" s="91">
        <v>0</v>
      </c>
      <c r="F6" s="31">
        <v>9</v>
      </c>
      <c r="G6" s="91">
        <v>4.87</v>
      </c>
    </row>
    <row r="7" spans="1:10">
      <c r="A7" s="18">
        <v>2</v>
      </c>
      <c r="B7" s="30" t="s">
        <v>5</v>
      </c>
      <c r="C7" s="43">
        <v>33</v>
      </c>
      <c r="D7" s="31">
        <v>0</v>
      </c>
      <c r="E7" s="91">
        <v>0</v>
      </c>
      <c r="F7" s="31">
        <v>3</v>
      </c>
      <c r="G7" s="91">
        <v>1.59</v>
      </c>
    </row>
    <row r="8" spans="1:10">
      <c r="A8" s="18">
        <v>3</v>
      </c>
      <c r="B8" s="30" t="s">
        <v>6</v>
      </c>
      <c r="C8" s="43">
        <v>256.46999999999997</v>
      </c>
      <c r="D8" s="31">
        <v>4</v>
      </c>
      <c r="E8" s="91">
        <v>3</v>
      </c>
      <c r="F8" s="31">
        <v>740</v>
      </c>
      <c r="G8" s="91">
        <v>601</v>
      </c>
      <c r="J8" s="12"/>
    </row>
    <row r="9" spans="1:10">
      <c r="A9" s="18">
        <v>4</v>
      </c>
      <c r="B9" s="30" t="s">
        <v>7</v>
      </c>
      <c r="C9" s="43">
        <v>33</v>
      </c>
      <c r="D9" s="31">
        <v>0</v>
      </c>
      <c r="E9" s="91">
        <v>0</v>
      </c>
      <c r="F9" s="31">
        <v>0</v>
      </c>
      <c r="G9" s="91">
        <v>0</v>
      </c>
    </row>
    <row r="10" spans="1:10" s="12" customFormat="1">
      <c r="A10" s="41">
        <v>5</v>
      </c>
      <c r="B10" s="46" t="s">
        <v>8</v>
      </c>
      <c r="C10" s="43">
        <v>253</v>
      </c>
      <c r="D10" s="31">
        <v>4</v>
      </c>
      <c r="E10" s="91">
        <v>3.98</v>
      </c>
      <c r="F10" s="31">
        <v>42</v>
      </c>
      <c r="G10" s="91">
        <v>26.68</v>
      </c>
    </row>
    <row r="11" spans="1:10">
      <c r="A11" s="18">
        <v>6</v>
      </c>
      <c r="B11" s="30" t="s">
        <v>9</v>
      </c>
      <c r="C11" s="43">
        <v>352.35</v>
      </c>
      <c r="D11" s="31">
        <v>50</v>
      </c>
      <c r="E11" s="91">
        <v>22.35</v>
      </c>
      <c r="F11" s="31">
        <v>1313</v>
      </c>
      <c r="G11" s="91">
        <v>661.05</v>
      </c>
    </row>
    <row r="12" spans="1:10">
      <c r="A12" s="18">
        <v>7</v>
      </c>
      <c r="B12" s="30" t="s">
        <v>11</v>
      </c>
      <c r="C12" s="43">
        <v>155.71</v>
      </c>
      <c r="D12" s="31">
        <v>0</v>
      </c>
      <c r="E12" s="91">
        <v>0</v>
      </c>
      <c r="F12" s="31">
        <v>0</v>
      </c>
      <c r="G12" s="91">
        <v>0</v>
      </c>
    </row>
    <row r="13" spans="1:10">
      <c r="A13" s="18">
        <v>8</v>
      </c>
      <c r="B13" s="30" t="s">
        <v>12</v>
      </c>
      <c r="C13" s="43">
        <v>33</v>
      </c>
      <c r="D13" s="31">
        <v>0</v>
      </c>
      <c r="E13" s="91">
        <v>0</v>
      </c>
      <c r="F13" s="31">
        <v>0</v>
      </c>
      <c r="G13" s="91">
        <v>0</v>
      </c>
    </row>
    <row r="14" spans="1:10">
      <c r="A14" s="18">
        <v>9</v>
      </c>
      <c r="B14" s="30" t="s">
        <v>13</v>
      </c>
      <c r="C14" s="43">
        <v>27.5</v>
      </c>
      <c r="D14" s="31">
        <v>0</v>
      </c>
      <c r="E14" s="91">
        <v>0</v>
      </c>
      <c r="F14" s="31">
        <v>0</v>
      </c>
      <c r="G14" s="91">
        <v>0</v>
      </c>
    </row>
    <row r="15" spans="1:10" s="12" customFormat="1">
      <c r="A15" s="41">
        <v>10</v>
      </c>
      <c r="B15" s="46" t="s">
        <v>14</v>
      </c>
      <c r="C15" s="43">
        <v>250.14</v>
      </c>
      <c r="D15" s="31">
        <v>2</v>
      </c>
      <c r="E15" s="91">
        <v>0.8</v>
      </c>
      <c r="F15" s="31">
        <v>56</v>
      </c>
      <c r="G15" s="91">
        <v>28.36</v>
      </c>
    </row>
    <row r="16" spans="1:10">
      <c r="A16" s="18">
        <v>11</v>
      </c>
      <c r="B16" s="30" t="s">
        <v>15</v>
      </c>
      <c r="C16" s="43">
        <v>22</v>
      </c>
      <c r="D16" s="31">
        <v>0</v>
      </c>
      <c r="E16" s="91">
        <v>0</v>
      </c>
      <c r="F16" s="31">
        <v>0</v>
      </c>
      <c r="G16" s="91">
        <v>0</v>
      </c>
    </row>
    <row r="17" spans="1:7" s="12" customFormat="1">
      <c r="A17" s="41">
        <v>12</v>
      </c>
      <c r="B17" s="46" t="s">
        <v>16</v>
      </c>
      <c r="C17" s="43">
        <v>2041.0299999999997</v>
      </c>
      <c r="D17" s="31">
        <v>516</v>
      </c>
      <c r="E17" s="91">
        <v>485.21</v>
      </c>
      <c r="F17" s="31">
        <v>5866</v>
      </c>
      <c r="G17" s="91">
        <v>3806.44</v>
      </c>
    </row>
    <row r="18" spans="1:7">
      <c r="A18" s="18">
        <v>13</v>
      </c>
      <c r="B18" s="30" t="s">
        <v>17</v>
      </c>
      <c r="C18" s="43">
        <v>71.06</v>
      </c>
      <c r="D18" s="31">
        <v>0</v>
      </c>
      <c r="E18" s="91">
        <v>0</v>
      </c>
      <c r="F18" s="31">
        <v>218</v>
      </c>
      <c r="G18" s="91">
        <v>106.28</v>
      </c>
    </row>
    <row r="19" spans="1:7" s="12" customFormat="1">
      <c r="A19" s="41">
        <v>14</v>
      </c>
      <c r="B19" s="46" t="s">
        <v>18</v>
      </c>
      <c r="C19" s="43">
        <v>170.84</v>
      </c>
      <c r="D19" s="31">
        <v>7</v>
      </c>
      <c r="E19" s="91">
        <v>5.42</v>
      </c>
      <c r="F19" s="31">
        <v>158</v>
      </c>
      <c r="G19" s="91">
        <v>123.62</v>
      </c>
    </row>
    <row r="20" spans="1:7" s="12" customFormat="1">
      <c r="A20" s="41">
        <v>15</v>
      </c>
      <c r="B20" s="46" t="s">
        <v>19</v>
      </c>
      <c r="C20" s="43">
        <v>163.13</v>
      </c>
      <c r="D20" s="31">
        <v>68</v>
      </c>
      <c r="E20" s="91">
        <v>48.5</v>
      </c>
      <c r="F20" s="31">
        <v>138</v>
      </c>
      <c r="G20" s="91">
        <v>106.74</v>
      </c>
    </row>
    <row r="21" spans="1:7">
      <c r="A21" s="18">
        <v>16</v>
      </c>
      <c r="B21" s="30" t="s">
        <v>20</v>
      </c>
      <c r="C21" s="43">
        <v>33.39</v>
      </c>
      <c r="D21" s="31">
        <v>0</v>
      </c>
      <c r="E21" s="91">
        <v>0</v>
      </c>
      <c r="F21" s="31">
        <v>84</v>
      </c>
      <c r="G21" s="91">
        <v>64.510000000000005</v>
      </c>
    </row>
    <row r="22" spans="1:7" s="4" customFormat="1">
      <c r="A22" s="485" t="s">
        <v>127</v>
      </c>
      <c r="B22" s="487"/>
      <c r="C22" s="268">
        <f>SUM(C6:C21)</f>
        <v>3934.12</v>
      </c>
      <c r="D22" s="115">
        <f>SUM(D6:D21)</f>
        <v>651</v>
      </c>
      <c r="E22" s="116">
        <f>SUM(E6:E21)</f>
        <v>569.26</v>
      </c>
      <c r="F22" s="115">
        <f>SUM(F6:F21)</f>
        <v>8627</v>
      </c>
      <c r="G22" s="116">
        <f>SUM(G6:G21)</f>
        <v>5531.1399999999994</v>
      </c>
    </row>
    <row r="23" spans="1:7" s="12" customFormat="1">
      <c r="A23" s="47">
        <v>1</v>
      </c>
      <c r="B23" s="47" t="s">
        <v>21</v>
      </c>
      <c r="C23" s="43">
        <v>88</v>
      </c>
      <c r="D23" s="31">
        <v>0</v>
      </c>
      <c r="E23" s="91">
        <v>0</v>
      </c>
      <c r="F23" s="31">
        <v>11</v>
      </c>
      <c r="G23" s="91">
        <v>33.14</v>
      </c>
    </row>
    <row r="24" spans="1:7">
      <c r="A24" s="34">
        <v>2</v>
      </c>
      <c r="B24" s="34" t="s">
        <v>22</v>
      </c>
      <c r="C24" s="43">
        <v>92.070000000000007</v>
      </c>
      <c r="D24" s="31">
        <v>0</v>
      </c>
      <c r="E24" s="91">
        <v>0</v>
      </c>
      <c r="F24" s="31">
        <v>0</v>
      </c>
      <c r="G24" s="91">
        <v>0</v>
      </c>
    </row>
    <row r="25" spans="1:7" s="12" customFormat="1">
      <c r="A25" s="41">
        <v>3</v>
      </c>
      <c r="B25" s="46" t="s">
        <v>10</v>
      </c>
      <c r="C25" s="43">
        <v>29.92</v>
      </c>
      <c r="D25" s="31">
        <v>0</v>
      </c>
      <c r="E25" s="91">
        <v>4</v>
      </c>
      <c r="F25" s="31">
        <v>0</v>
      </c>
      <c r="G25" s="91">
        <v>4</v>
      </c>
    </row>
    <row r="26" spans="1:7">
      <c r="A26" s="34">
        <v>4</v>
      </c>
      <c r="B26" s="34" t="s">
        <v>23</v>
      </c>
      <c r="C26" s="43">
        <v>22</v>
      </c>
      <c r="D26" s="31">
        <v>0</v>
      </c>
      <c r="E26" s="91">
        <v>0</v>
      </c>
      <c r="F26" s="31">
        <v>0</v>
      </c>
      <c r="G26" s="91">
        <v>0</v>
      </c>
    </row>
    <row r="27" spans="1:7">
      <c r="A27" s="34">
        <v>5</v>
      </c>
      <c r="B27" s="34" t="s">
        <v>24</v>
      </c>
      <c r="C27" s="43">
        <v>51.7</v>
      </c>
      <c r="D27" s="31">
        <v>0</v>
      </c>
      <c r="E27" s="91">
        <v>0</v>
      </c>
      <c r="F27" s="31">
        <v>0</v>
      </c>
      <c r="G27" s="91">
        <v>0</v>
      </c>
    </row>
    <row r="28" spans="1:7">
      <c r="A28" s="34">
        <v>6</v>
      </c>
      <c r="B28" s="34" t="s">
        <v>25</v>
      </c>
      <c r="C28" s="43">
        <v>22</v>
      </c>
      <c r="D28" s="31">
        <v>0</v>
      </c>
      <c r="E28" s="91">
        <v>0</v>
      </c>
      <c r="F28" s="31">
        <v>0</v>
      </c>
      <c r="G28" s="91">
        <v>0</v>
      </c>
    </row>
    <row r="29" spans="1:7" ht="15" customHeight="1">
      <c r="A29" s="35">
        <v>7</v>
      </c>
      <c r="B29" s="34" t="s">
        <v>26</v>
      </c>
      <c r="C29" s="43">
        <v>16.5</v>
      </c>
      <c r="D29" s="31">
        <v>0</v>
      </c>
      <c r="E29" s="91">
        <v>0</v>
      </c>
      <c r="F29" s="31">
        <v>0</v>
      </c>
      <c r="G29" s="91">
        <v>0</v>
      </c>
    </row>
    <row r="30" spans="1:7" s="14" customFormat="1">
      <c r="A30" s="34">
        <v>8</v>
      </c>
      <c r="B30" s="34" t="s">
        <v>214</v>
      </c>
      <c r="C30" s="43">
        <v>0</v>
      </c>
      <c r="D30" s="31">
        <v>0</v>
      </c>
      <c r="E30" s="91">
        <v>0</v>
      </c>
      <c r="F30" s="31">
        <v>0</v>
      </c>
      <c r="G30" s="91">
        <v>0</v>
      </c>
    </row>
    <row r="31" spans="1:7" s="4" customFormat="1" ht="20.25" customHeight="1">
      <c r="A31" s="489" t="s">
        <v>128</v>
      </c>
      <c r="B31" s="490"/>
      <c r="C31" s="268">
        <f>SUM(C23:C30)</f>
        <v>322.19</v>
      </c>
      <c r="D31" s="115">
        <f>SUM(D23:D30)</f>
        <v>0</v>
      </c>
      <c r="E31" s="116">
        <f>SUM(E23:E30)</f>
        <v>4</v>
      </c>
      <c r="F31" s="115">
        <f>SUM(F23:F30)</f>
        <v>11</v>
      </c>
      <c r="G31" s="116">
        <f>SUM(G23:G30)</f>
        <v>37.14</v>
      </c>
    </row>
    <row r="32" spans="1:7" s="48" customFormat="1">
      <c r="A32" s="41">
        <v>1</v>
      </c>
      <c r="B32" s="46" t="s">
        <v>27</v>
      </c>
      <c r="C32" s="31">
        <v>0</v>
      </c>
      <c r="D32" s="31">
        <v>0</v>
      </c>
      <c r="E32" s="91">
        <v>205.17</v>
      </c>
      <c r="F32" s="31">
        <v>2315</v>
      </c>
      <c r="G32" s="91">
        <v>2899.38</v>
      </c>
    </row>
    <row r="33" spans="1:7" s="4" customFormat="1" ht="15" customHeight="1">
      <c r="A33" s="485" t="s">
        <v>129</v>
      </c>
      <c r="B33" s="491"/>
      <c r="C33" s="115">
        <f>C32</f>
        <v>0</v>
      </c>
      <c r="D33" s="115">
        <f>D32</f>
        <v>0</v>
      </c>
      <c r="E33" s="116">
        <f>SUM(E32)</f>
        <v>205.17</v>
      </c>
      <c r="F33" s="115">
        <f>SUM(F32)</f>
        <v>2315</v>
      </c>
      <c r="G33" s="116">
        <f>SUM(G32)</f>
        <v>2899.38</v>
      </c>
    </row>
    <row r="34" spans="1:7" s="12" customFormat="1">
      <c r="A34" s="46">
        <v>1</v>
      </c>
      <c r="B34" s="45" t="s">
        <v>28</v>
      </c>
      <c r="C34" s="49">
        <v>0</v>
      </c>
      <c r="D34" s="31">
        <v>22</v>
      </c>
      <c r="E34" s="91">
        <v>13.7</v>
      </c>
      <c r="F34" s="31">
        <v>724</v>
      </c>
      <c r="G34" s="91">
        <v>391.18</v>
      </c>
    </row>
    <row r="35" spans="1:7" s="4" customFormat="1">
      <c r="A35" s="485" t="s">
        <v>226</v>
      </c>
      <c r="B35" s="486"/>
      <c r="C35" s="268">
        <f>SUM(C34)</f>
        <v>0</v>
      </c>
      <c r="D35" s="115">
        <f>D34</f>
        <v>22</v>
      </c>
      <c r="E35" s="116">
        <f>E34</f>
        <v>13.7</v>
      </c>
      <c r="F35" s="115">
        <f>F34</f>
        <v>724</v>
      </c>
      <c r="G35" s="116">
        <f>G34</f>
        <v>391.18</v>
      </c>
    </row>
    <row r="36" spans="1:7">
      <c r="A36" s="485" t="s">
        <v>120</v>
      </c>
      <c r="B36" s="487"/>
      <c r="C36" s="268">
        <f>C22+C31+C33+C35</f>
        <v>4256.3099999999995</v>
      </c>
      <c r="D36" s="267">
        <f>D22+D31+D33+D35</f>
        <v>673</v>
      </c>
      <c r="E36" s="268">
        <f>E22+E31+E33+E35</f>
        <v>792.13</v>
      </c>
      <c r="F36" s="267">
        <f>F22+F31+F33+F35</f>
        <v>11677</v>
      </c>
      <c r="G36" s="268">
        <f>G22+G31+G33+G35</f>
        <v>8858.84</v>
      </c>
    </row>
    <row r="37" spans="1:7">
      <c r="D37" s="269"/>
      <c r="E37" s="72"/>
      <c r="F37" s="12"/>
      <c r="G37" s="72"/>
    </row>
  </sheetData>
  <mergeCells count="13">
    <mergeCell ref="A1:G1"/>
    <mergeCell ref="A35:B35"/>
    <mergeCell ref="A36:B36"/>
    <mergeCell ref="A2:G2"/>
    <mergeCell ref="B3:G3"/>
    <mergeCell ref="A22:B22"/>
    <mergeCell ref="A31:B31"/>
    <mergeCell ref="A33:B33"/>
    <mergeCell ref="D4:E4"/>
    <mergeCell ref="F4:G4"/>
    <mergeCell ref="A4:A5"/>
    <mergeCell ref="B4:B5"/>
    <mergeCell ref="C4:C5"/>
  </mergeCells>
  <pageMargins left="0.7" right="0.7" top="0.75" bottom="0.75" header="0.3" footer="0.3"/>
  <pageSetup paperSize="9" orientation="portrait" r:id="rId1"/>
  <ignoredErrors>
    <ignoredError sqref="D37:G3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U58"/>
  <sheetViews>
    <sheetView workbookViewId="0">
      <selection sqref="A1:R37"/>
    </sheetView>
  </sheetViews>
  <sheetFormatPr defaultRowHeight="15"/>
  <cols>
    <col min="1" max="1" width="6.7109375" style="7" customWidth="1"/>
    <col min="2" max="2" width="9.140625" customWidth="1"/>
    <col min="3" max="3" width="6.7109375" customWidth="1"/>
    <col min="4" max="4" width="11.28515625" style="9" bestFit="1" customWidth="1"/>
    <col min="5" max="5" width="8.28515625" bestFit="1" customWidth="1"/>
    <col min="6" max="6" width="12.7109375" style="9" bestFit="1" customWidth="1"/>
    <col min="7" max="7" width="7.140625" customWidth="1"/>
    <col min="8" max="8" width="11.28515625" style="9" bestFit="1" customWidth="1"/>
    <col min="9" max="9" width="7.7109375" bestFit="1" customWidth="1"/>
    <col min="10" max="10" width="12.28515625" style="9" bestFit="1" customWidth="1"/>
    <col min="11" max="11" width="7.140625" customWidth="1"/>
    <col min="12" max="12" width="11.28515625" style="9" bestFit="1" customWidth="1"/>
    <col min="13" max="13" width="6.85546875" customWidth="1"/>
    <col min="14" max="14" width="10.85546875" style="9" customWidth="1"/>
    <col min="15" max="15" width="7.5703125" style="9" customWidth="1"/>
    <col min="16" max="16" width="11.85546875" style="9" bestFit="1" customWidth="1"/>
    <col min="17" max="17" width="9.140625" customWidth="1"/>
    <col min="18" max="18" width="12" style="9" customWidth="1"/>
    <col min="19" max="19" width="5.42578125" customWidth="1"/>
    <col min="20" max="20" width="9.7109375" customWidth="1"/>
    <col min="21" max="21" width="10.5703125" customWidth="1"/>
    <col min="23" max="23" width="9.5703125" bestFit="1" customWidth="1"/>
    <col min="25" max="25" width="9.5703125" bestFit="1" customWidth="1"/>
    <col min="28" max="28" width="5.5703125" bestFit="1" customWidth="1"/>
    <col min="29" max="29" width="9.5703125" bestFit="1" customWidth="1"/>
    <col min="35" max="35" width="9.5703125" bestFit="1" customWidth="1"/>
    <col min="37" max="37" width="9.5703125" bestFit="1" customWidth="1"/>
  </cols>
  <sheetData>
    <row r="1" spans="1:18" s="338" customFormat="1" ht="21.75" customHeight="1">
      <c r="A1" s="493">
        <v>61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1:18" ht="20.25" customHeight="1">
      <c r="A2" s="503" t="s">
        <v>568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</row>
    <row r="3" spans="1:18" ht="22.5">
      <c r="A3" s="375"/>
      <c r="B3" s="494" t="s">
        <v>492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</row>
    <row r="4" spans="1:18" ht="15" customHeight="1">
      <c r="A4" s="514" t="s">
        <v>81</v>
      </c>
      <c r="B4" s="521" t="s">
        <v>73</v>
      </c>
      <c r="C4" s="495" t="s">
        <v>84</v>
      </c>
      <c r="D4" s="496"/>
      <c r="E4" s="496"/>
      <c r="F4" s="497"/>
      <c r="G4" s="498" t="s">
        <v>85</v>
      </c>
      <c r="H4" s="496"/>
      <c r="I4" s="496"/>
      <c r="J4" s="499"/>
      <c r="K4" s="500" t="s">
        <v>86</v>
      </c>
      <c r="L4" s="501"/>
      <c r="M4" s="501"/>
      <c r="N4" s="502"/>
      <c r="O4" s="506" t="s">
        <v>87</v>
      </c>
      <c r="P4" s="507"/>
      <c r="Q4" s="507"/>
      <c r="R4" s="508"/>
    </row>
    <row r="5" spans="1:18" ht="15" customHeight="1">
      <c r="A5" s="515"/>
      <c r="B5" s="522"/>
      <c r="C5" s="524" t="s">
        <v>88</v>
      </c>
      <c r="D5" s="525"/>
      <c r="E5" s="526" t="s">
        <v>89</v>
      </c>
      <c r="F5" s="527"/>
      <c r="G5" s="528" t="s">
        <v>88</v>
      </c>
      <c r="H5" s="525"/>
      <c r="I5" s="526" t="s">
        <v>89</v>
      </c>
      <c r="J5" s="527"/>
      <c r="K5" s="529" t="s">
        <v>88</v>
      </c>
      <c r="L5" s="530"/>
      <c r="M5" s="504" t="s">
        <v>89</v>
      </c>
      <c r="N5" s="505"/>
      <c r="O5" s="509" t="s">
        <v>88</v>
      </c>
      <c r="P5" s="510"/>
      <c r="Q5" s="511" t="s">
        <v>89</v>
      </c>
      <c r="R5" s="512"/>
    </row>
    <row r="6" spans="1:18">
      <c r="A6" s="516"/>
      <c r="B6" s="523"/>
      <c r="C6" s="154" t="s">
        <v>79</v>
      </c>
      <c r="D6" s="155" t="s">
        <v>80</v>
      </c>
      <c r="E6" s="156" t="s">
        <v>79</v>
      </c>
      <c r="F6" s="155" t="s">
        <v>80</v>
      </c>
      <c r="G6" s="156" t="s">
        <v>79</v>
      </c>
      <c r="H6" s="155" t="s">
        <v>80</v>
      </c>
      <c r="I6" s="156" t="s">
        <v>79</v>
      </c>
      <c r="J6" s="155" t="s">
        <v>80</v>
      </c>
      <c r="K6" s="156" t="s">
        <v>79</v>
      </c>
      <c r="L6" s="155" t="s">
        <v>80</v>
      </c>
      <c r="M6" s="156" t="s">
        <v>79</v>
      </c>
      <c r="N6" s="155" t="s">
        <v>80</v>
      </c>
      <c r="O6" s="157" t="s">
        <v>79</v>
      </c>
      <c r="P6" s="158" t="s">
        <v>80</v>
      </c>
      <c r="Q6" s="157" t="s">
        <v>79</v>
      </c>
      <c r="R6" s="158" t="s">
        <v>80</v>
      </c>
    </row>
    <row r="7" spans="1:18">
      <c r="A7" s="87">
        <v>1</v>
      </c>
      <c r="B7" s="104" t="s">
        <v>4</v>
      </c>
      <c r="C7" s="31">
        <v>3</v>
      </c>
      <c r="D7" s="91">
        <v>18.940000000000001</v>
      </c>
      <c r="E7" s="31">
        <v>109</v>
      </c>
      <c r="F7" s="91">
        <v>716.76</v>
      </c>
      <c r="G7" s="31">
        <v>1</v>
      </c>
      <c r="H7" s="91">
        <v>95.65</v>
      </c>
      <c r="I7" s="31">
        <v>86</v>
      </c>
      <c r="J7" s="91">
        <v>2978.58</v>
      </c>
      <c r="K7" s="31">
        <v>0</v>
      </c>
      <c r="L7" s="91">
        <v>0</v>
      </c>
      <c r="M7" s="31">
        <v>1</v>
      </c>
      <c r="N7" s="91">
        <v>455</v>
      </c>
      <c r="O7" s="148">
        <f>C7+G7+K7</f>
        <v>4</v>
      </c>
      <c r="P7" s="39">
        <f>D7+H7+L7</f>
        <v>114.59</v>
      </c>
      <c r="Q7" s="148">
        <f>E7+I7+M7</f>
        <v>196</v>
      </c>
      <c r="R7" s="39">
        <f>F7+J7+N7</f>
        <v>4150.34</v>
      </c>
    </row>
    <row r="8" spans="1:18">
      <c r="A8" s="41">
        <v>2</v>
      </c>
      <c r="B8" s="46" t="s">
        <v>5</v>
      </c>
      <c r="C8" s="31">
        <v>941</v>
      </c>
      <c r="D8" s="91">
        <v>10311.209999999999</v>
      </c>
      <c r="E8" s="31">
        <v>914</v>
      </c>
      <c r="F8" s="91">
        <v>10149</v>
      </c>
      <c r="G8" s="31">
        <v>217</v>
      </c>
      <c r="H8" s="91">
        <v>2611.21</v>
      </c>
      <c r="I8" s="31">
        <v>189</v>
      </c>
      <c r="J8" s="91">
        <v>2325</v>
      </c>
      <c r="K8" s="31">
        <v>5</v>
      </c>
      <c r="L8" s="91">
        <v>91</v>
      </c>
      <c r="M8" s="31">
        <v>3</v>
      </c>
      <c r="N8" s="91">
        <v>46</v>
      </c>
      <c r="O8" s="148">
        <f t="shared" ref="O8:R37" si="0">C8+G8+K8</f>
        <v>1163</v>
      </c>
      <c r="P8" s="39">
        <f>D8+H8+L8</f>
        <v>13013.419999999998</v>
      </c>
      <c r="Q8" s="148">
        <f t="shared" ref="Q8:R22" si="1">E8+I8+M8</f>
        <v>1106</v>
      </c>
      <c r="R8" s="39">
        <f t="shared" si="1"/>
        <v>12520</v>
      </c>
    </row>
    <row r="9" spans="1:18">
      <c r="A9" s="41">
        <v>3</v>
      </c>
      <c r="B9" s="46" t="s">
        <v>6</v>
      </c>
      <c r="C9" s="31">
        <v>199</v>
      </c>
      <c r="D9" s="91">
        <v>641.01</v>
      </c>
      <c r="E9" s="31">
        <v>199</v>
      </c>
      <c r="F9" s="91">
        <v>641.01</v>
      </c>
      <c r="G9" s="31">
        <v>44</v>
      </c>
      <c r="H9" s="91">
        <v>3261.94</v>
      </c>
      <c r="I9" s="31">
        <v>44</v>
      </c>
      <c r="J9" s="91">
        <v>3261.94</v>
      </c>
      <c r="K9" s="31">
        <v>0</v>
      </c>
      <c r="L9" s="91">
        <v>0</v>
      </c>
      <c r="M9" s="31">
        <v>0</v>
      </c>
      <c r="N9" s="91">
        <v>0</v>
      </c>
      <c r="O9" s="148">
        <f t="shared" si="0"/>
        <v>243</v>
      </c>
      <c r="P9" s="39">
        <f t="shared" si="0"/>
        <v>3902.95</v>
      </c>
      <c r="Q9" s="148">
        <f t="shared" si="1"/>
        <v>243</v>
      </c>
      <c r="R9" s="39">
        <f t="shared" si="1"/>
        <v>3902.95</v>
      </c>
    </row>
    <row r="10" spans="1:18">
      <c r="A10" s="41">
        <v>4</v>
      </c>
      <c r="B10" s="46" t="s">
        <v>7</v>
      </c>
      <c r="C10" s="31">
        <v>1</v>
      </c>
      <c r="D10" s="91">
        <v>0.5</v>
      </c>
      <c r="E10" s="31">
        <v>27</v>
      </c>
      <c r="F10" s="91">
        <v>17.87</v>
      </c>
      <c r="G10" s="31">
        <v>3</v>
      </c>
      <c r="H10" s="91">
        <v>18.47</v>
      </c>
      <c r="I10" s="31">
        <v>22</v>
      </c>
      <c r="J10" s="91">
        <v>113.2</v>
      </c>
      <c r="K10" s="31">
        <v>0</v>
      </c>
      <c r="L10" s="91">
        <v>0</v>
      </c>
      <c r="M10" s="31">
        <v>0</v>
      </c>
      <c r="N10" s="91">
        <v>0</v>
      </c>
      <c r="O10" s="148">
        <f t="shared" si="0"/>
        <v>4</v>
      </c>
      <c r="P10" s="39">
        <f t="shared" si="0"/>
        <v>18.97</v>
      </c>
      <c r="Q10" s="148">
        <f t="shared" si="1"/>
        <v>49</v>
      </c>
      <c r="R10" s="39">
        <f t="shared" si="1"/>
        <v>131.07</v>
      </c>
    </row>
    <row r="11" spans="1:18">
      <c r="A11" s="41">
        <v>5</v>
      </c>
      <c r="B11" s="46" t="s">
        <v>8</v>
      </c>
      <c r="C11" s="31">
        <v>15</v>
      </c>
      <c r="D11" s="91">
        <v>105.55</v>
      </c>
      <c r="E11" s="31">
        <v>200</v>
      </c>
      <c r="F11" s="91">
        <v>654.70000000000005</v>
      </c>
      <c r="G11" s="31">
        <v>0</v>
      </c>
      <c r="H11" s="91">
        <v>0</v>
      </c>
      <c r="I11" s="31">
        <v>34</v>
      </c>
      <c r="J11" s="91">
        <v>379.14</v>
      </c>
      <c r="K11" s="31">
        <v>0</v>
      </c>
      <c r="L11" s="91">
        <v>0</v>
      </c>
      <c r="M11" s="31">
        <v>0</v>
      </c>
      <c r="N11" s="91">
        <v>0</v>
      </c>
      <c r="O11" s="148">
        <f t="shared" si="0"/>
        <v>15</v>
      </c>
      <c r="P11" s="39">
        <f t="shared" si="0"/>
        <v>105.55</v>
      </c>
      <c r="Q11" s="148">
        <f t="shared" si="1"/>
        <v>234</v>
      </c>
      <c r="R11" s="39">
        <f t="shared" si="1"/>
        <v>1033.8400000000001</v>
      </c>
    </row>
    <row r="12" spans="1:18">
      <c r="A12" s="41">
        <v>6</v>
      </c>
      <c r="B12" s="46" t="s">
        <v>9</v>
      </c>
      <c r="C12" s="31">
        <v>45</v>
      </c>
      <c r="D12" s="91">
        <v>173.68</v>
      </c>
      <c r="E12" s="31">
        <v>629</v>
      </c>
      <c r="F12" s="91">
        <v>1524.14</v>
      </c>
      <c r="G12" s="31">
        <v>0</v>
      </c>
      <c r="H12" s="91">
        <v>0</v>
      </c>
      <c r="I12" s="31">
        <v>215</v>
      </c>
      <c r="J12" s="91">
        <v>818.48</v>
      </c>
      <c r="K12" s="31">
        <v>17</v>
      </c>
      <c r="L12" s="91">
        <v>63.5</v>
      </c>
      <c r="M12" s="31">
        <v>0</v>
      </c>
      <c r="N12" s="91">
        <v>0</v>
      </c>
      <c r="O12" s="148">
        <f t="shared" si="0"/>
        <v>62</v>
      </c>
      <c r="P12" s="39">
        <f t="shared" si="0"/>
        <v>237.18</v>
      </c>
      <c r="Q12" s="148">
        <f t="shared" si="1"/>
        <v>844</v>
      </c>
      <c r="R12" s="39">
        <f t="shared" si="1"/>
        <v>2342.62</v>
      </c>
    </row>
    <row r="13" spans="1:18">
      <c r="A13" s="41">
        <v>7</v>
      </c>
      <c r="B13" s="46" t="s">
        <v>11</v>
      </c>
      <c r="C13" s="31">
        <v>2</v>
      </c>
      <c r="D13" s="91">
        <v>3.8</v>
      </c>
      <c r="E13" s="31">
        <v>83</v>
      </c>
      <c r="F13" s="91">
        <v>122.74</v>
      </c>
      <c r="G13" s="31">
        <v>7</v>
      </c>
      <c r="H13" s="91">
        <v>37.200000000000003</v>
      </c>
      <c r="I13" s="31">
        <v>73</v>
      </c>
      <c r="J13" s="91">
        <v>889.44</v>
      </c>
      <c r="K13" s="31">
        <v>1</v>
      </c>
      <c r="L13" s="91">
        <v>12</v>
      </c>
      <c r="M13" s="31">
        <v>15</v>
      </c>
      <c r="N13" s="91">
        <v>1632.71</v>
      </c>
      <c r="O13" s="148">
        <f t="shared" si="0"/>
        <v>10</v>
      </c>
      <c r="P13" s="39">
        <f t="shared" si="0"/>
        <v>53</v>
      </c>
      <c r="Q13" s="148">
        <f t="shared" si="1"/>
        <v>171</v>
      </c>
      <c r="R13" s="39">
        <f t="shared" si="1"/>
        <v>2644.8900000000003</v>
      </c>
    </row>
    <row r="14" spans="1:18">
      <c r="A14" s="41">
        <v>8</v>
      </c>
      <c r="B14" s="46" t="s">
        <v>12</v>
      </c>
      <c r="C14" s="31">
        <v>2</v>
      </c>
      <c r="D14" s="91">
        <v>18</v>
      </c>
      <c r="E14" s="31">
        <v>35</v>
      </c>
      <c r="F14" s="91">
        <v>140.44999999999999</v>
      </c>
      <c r="G14" s="31">
        <v>0</v>
      </c>
      <c r="H14" s="91">
        <v>0</v>
      </c>
      <c r="I14" s="31">
        <v>0</v>
      </c>
      <c r="J14" s="91">
        <v>0</v>
      </c>
      <c r="K14" s="31">
        <v>0</v>
      </c>
      <c r="L14" s="91">
        <v>0</v>
      </c>
      <c r="M14" s="31">
        <v>0</v>
      </c>
      <c r="N14" s="91">
        <v>0</v>
      </c>
      <c r="O14" s="148">
        <f t="shared" si="0"/>
        <v>2</v>
      </c>
      <c r="P14" s="39">
        <f t="shared" si="0"/>
        <v>18</v>
      </c>
      <c r="Q14" s="148">
        <f t="shared" si="1"/>
        <v>35</v>
      </c>
      <c r="R14" s="39">
        <f t="shared" si="1"/>
        <v>140.44999999999999</v>
      </c>
    </row>
    <row r="15" spans="1:18">
      <c r="A15" s="41">
        <v>9</v>
      </c>
      <c r="B15" s="46" t="s">
        <v>13</v>
      </c>
      <c r="C15" s="31">
        <v>6</v>
      </c>
      <c r="D15" s="91">
        <v>16.2</v>
      </c>
      <c r="E15" s="31">
        <v>48</v>
      </c>
      <c r="F15" s="91">
        <v>96</v>
      </c>
      <c r="G15" s="31">
        <v>2</v>
      </c>
      <c r="H15" s="91">
        <v>1.5</v>
      </c>
      <c r="I15" s="31">
        <v>6</v>
      </c>
      <c r="J15" s="91">
        <v>3</v>
      </c>
      <c r="K15" s="31">
        <v>0</v>
      </c>
      <c r="L15" s="91">
        <v>0</v>
      </c>
      <c r="M15" s="31">
        <v>0</v>
      </c>
      <c r="N15" s="91">
        <v>0</v>
      </c>
      <c r="O15" s="148">
        <f t="shared" si="0"/>
        <v>8</v>
      </c>
      <c r="P15" s="39">
        <f t="shared" si="0"/>
        <v>17.7</v>
      </c>
      <c r="Q15" s="148">
        <f t="shared" si="1"/>
        <v>54</v>
      </c>
      <c r="R15" s="39">
        <f t="shared" si="1"/>
        <v>99</v>
      </c>
    </row>
    <row r="16" spans="1:18">
      <c r="A16" s="41">
        <v>10</v>
      </c>
      <c r="B16" s="46" t="s">
        <v>14</v>
      </c>
      <c r="C16" s="31">
        <v>3</v>
      </c>
      <c r="D16" s="91">
        <v>1.5</v>
      </c>
      <c r="E16" s="31">
        <v>419</v>
      </c>
      <c r="F16" s="91">
        <v>19.920000000000002</v>
      </c>
      <c r="G16" s="31">
        <v>0</v>
      </c>
      <c r="H16" s="91">
        <v>0</v>
      </c>
      <c r="I16" s="31">
        <v>284</v>
      </c>
      <c r="J16" s="91">
        <v>24.51</v>
      </c>
      <c r="K16" s="31">
        <v>4</v>
      </c>
      <c r="L16" s="91">
        <v>8.5</v>
      </c>
      <c r="M16" s="31">
        <v>84</v>
      </c>
      <c r="N16" s="91">
        <v>50.3</v>
      </c>
      <c r="O16" s="148">
        <f t="shared" si="0"/>
        <v>7</v>
      </c>
      <c r="P16" s="39">
        <f t="shared" si="0"/>
        <v>10</v>
      </c>
      <c r="Q16" s="148">
        <f t="shared" si="1"/>
        <v>787</v>
      </c>
      <c r="R16" s="39">
        <f t="shared" si="1"/>
        <v>94.73</v>
      </c>
    </row>
    <row r="17" spans="1:21">
      <c r="A17" s="41">
        <v>11</v>
      </c>
      <c r="B17" s="46" t="s">
        <v>15</v>
      </c>
      <c r="C17" s="31">
        <v>5</v>
      </c>
      <c r="D17" s="91">
        <v>40.340000000000003</v>
      </c>
      <c r="E17" s="31">
        <v>58</v>
      </c>
      <c r="F17" s="91">
        <v>299.17</v>
      </c>
      <c r="G17" s="31">
        <v>2</v>
      </c>
      <c r="H17" s="91">
        <v>23.83</v>
      </c>
      <c r="I17" s="31">
        <v>19</v>
      </c>
      <c r="J17" s="91">
        <v>487.46</v>
      </c>
      <c r="K17" s="31">
        <v>0</v>
      </c>
      <c r="L17" s="91">
        <v>0</v>
      </c>
      <c r="M17" s="31">
        <v>0</v>
      </c>
      <c r="N17" s="91">
        <v>0</v>
      </c>
      <c r="O17" s="148">
        <f t="shared" si="0"/>
        <v>7</v>
      </c>
      <c r="P17" s="39">
        <f t="shared" si="0"/>
        <v>64.17</v>
      </c>
      <c r="Q17" s="148">
        <f t="shared" si="1"/>
        <v>77</v>
      </c>
      <c r="R17" s="39">
        <f t="shared" si="1"/>
        <v>786.63</v>
      </c>
    </row>
    <row r="18" spans="1:21">
      <c r="A18" s="41">
        <v>12</v>
      </c>
      <c r="B18" s="46" t="s">
        <v>16</v>
      </c>
      <c r="C18" s="31">
        <v>822</v>
      </c>
      <c r="D18" s="91">
        <v>3600</v>
      </c>
      <c r="E18" s="31">
        <v>3978</v>
      </c>
      <c r="F18" s="91">
        <v>25006.98</v>
      </c>
      <c r="G18" s="31">
        <v>50</v>
      </c>
      <c r="H18" s="91">
        <v>4500.01</v>
      </c>
      <c r="I18" s="31">
        <v>812</v>
      </c>
      <c r="J18" s="91">
        <v>16624.009999999998</v>
      </c>
      <c r="K18" s="31">
        <v>13</v>
      </c>
      <c r="L18" s="91">
        <v>400</v>
      </c>
      <c r="M18" s="31">
        <v>161</v>
      </c>
      <c r="N18" s="91">
        <v>306</v>
      </c>
      <c r="O18" s="148">
        <f t="shared" si="0"/>
        <v>885</v>
      </c>
      <c r="P18" s="39">
        <f t="shared" si="0"/>
        <v>8500.01</v>
      </c>
      <c r="Q18" s="148">
        <f t="shared" si="1"/>
        <v>4951</v>
      </c>
      <c r="R18" s="39">
        <f t="shared" si="1"/>
        <v>41936.99</v>
      </c>
    </row>
    <row r="19" spans="1:21">
      <c r="A19" s="41">
        <v>13</v>
      </c>
      <c r="B19" s="46" t="s">
        <v>17</v>
      </c>
      <c r="C19" s="31">
        <v>20</v>
      </c>
      <c r="D19" s="91">
        <v>63.27</v>
      </c>
      <c r="E19" s="31">
        <v>209</v>
      </c>
      <c r="F19" s="91">
        <v>553.71</v>
      </c>
      <c r="G19" s="31">
        <v>1</v>
      </c>
      <c r="H19" s="91">
        <v>8</v>
      </c>
      <c r="I19" s="31">
        <v>12</v>
      </c>
      <c r="J19" s="91">
        <v>59.84</v>
      </c>
      <c r="K19" s="31">
        <v>0</v>
      </c>
      <c r="L19" s="91">
        <v>0</v>
      </c>
      <c r="M19" s="31">
        <v>0</v>
      </c>
      <c r="N19" s="91">
        <v>0</v>
      </c>
      <c r="O19" s="148">
        <f t="shared" si="0"/>
        <v>21</v>
      </c>
      <c r="P19" s="39">
        <f t="shared" si="0"/>
        <v>71.27000000000001</v>
      </c>
      <c r="Q19" s="148">
        <f t="shared" si="1"/>
        <v>221</v>
      </c>
      <c r="R19" s="39">
        <f t="shared" si="1"/>
        <v>613.55000000000007</v>
      </c>
      <c r="U19" s="24"/>
    </row>
    <row r="20" spans="1:21">
      <c r="A20" s="41">
        <v>14</v>
      </c>
      <c r="B20" s="46" t="s">
        <v>18</v>
      </c>
      <c r="C20" s="31">
        <v>0</v>
      </c>
      <c r="D20" s="91">
        <v>0</v>
      </c>
      <c r="E20" s="31">
        <v>0</v>
      </c>
      <c r="F20" s="91">
        <v>0</v>
      </c>
      <c r="G20" s="31">
        <v>0</v>
      </c>
      <c r="H20" s="91">
        <v>0</v>
      </c>
      <c r="I20" s="31">
        <v>0</v>
      </c>
      <c r="J20" s="91">
        <v>0</v>
      </c>
      <c r="K20" s="31">
        <v>0</v>
      </c>
      <c r="L20" s="91">
        <v>0</v>
      </c>
      <c r="M20" s="31">
        <v>0</v>
      </c>
      <c r="N20" s="91">
        <v>0</v>
      </c>
      <c r="O20" s="148">
        <f t="shared" si="0"/>
        <v>0</v>
      </c>
      <c r="P20" s="39">
        <f t="shared" si="0"/>
        <v>0</v>
      </c>
      <c r="Q20" s="148">
        <f t="shared" si="1"/>
        <v>0</v>
      </c>
      <c r="R20" s="39">
        <f t="shared" si="1"/>
        <v>0</v>
      </c>
    </row>
    <row r="21" spans="1:21">
      <c r="A21" s="41">
        <v>15</v>
      </c>
      <c r="B21" s="46" t="s">
        <v>19</v>
      </c>
      <c r="C21" s="31">
        <v>37</v>
      </c>
      <c r="D21" s="91">
        <v>160.16</v>
      </c>
      <c r="E21" s="31">
        <v>339</v>
      </c>
      <c r="F21" s="91">
        <v>965.29</v>
      </c>
      <c r="G21" s="31">
        <v>7</v>
      </c>
      <c r="H21" s="91">
        <v>158.03</v>
      </c>
      <c r="I21" s="31">
        <v>48</v>
      </c>
      <c r="J21" s="91">
        <v>2157.0100000000002</v>
      </c>
      <c r="K21" s="31">
        <v>1</v>
      </c>
      <c r="L21" s="91">
        <v>318.45</v>
      </c>
      <c r="M21" s="31">
        <v>6</v>
      </c>
      <c r="N21" s="91">
        <v>1724.35</v>
      </c>
      <c r="O21" s="148">
        <f t="shared" si="0"/>
        <v>45</v>
      </c>
      <c r="P21" s="39">
        <f t="shared" si="0"/>
        <v>636.64</v>
      </c>
      <c r="Q21" s="148">
        <f t="shared" si="1"/>
        <v>393</v>
      </c>
      <c r="R21" s="39">
        <f t="shared" si="1"/>
        <v>4846.6499999999996</v>
      </c>
    </row>
    <row r="22" spans="1:21">
      <c r="A22" s="41">
        <v>16</v>
      </c>
      <c r="B22" s="46" t="s">
        <v>20</v>
      </c>
      <c r="C22" s="31">
        <v>5</v>
      </c>
      <c r="D22" s="91">
        <v>13.24</v>
      </c>
      <c r="E22" s="31">
        <v>88</v>
      </c>
      <c r="F22" s="91">
        <v>117.02</v>
      </c>
      <c r="G22" s="31">
        <v>1</v>
      </c>
      <c r="H22" s="91">
        <v>15</v>
      </c>
      <c r="I22" s="31">
        <v>4</v>
      </c>
      <c r="J22" s="91">
        <v>117.93</v>
      </c>
      <c r="K22" s="31">
        <v>0</v>
      </c>
      <c r="L22" s="91">
        <v>0</v>
      </c>
      <c r="M22" s="31">
        <v>0</v>
      </c>
      <c r="N22" s="91">
        <v>0</v>
      </c>
      <c r="O22" s="148">
        <f t="shared" si="0"/>
        <v>6</v>
      </c>
      <c r="P22" s="39">
        <f t="shared" si="0"/>
        <v>28.240000000000002</v>
      </c>
      <c r="Q22" s="148">
        <f t="shared" si="1"/>
        <v>92</v>
      </c>
      <c r="R22" s="39">
        <f t="shared" si="1"/>
        <v>234.95</v>
      </c>
    </row>
    <row r="23" spans="1:21" s="16" customFormat="1" ht="17.25" customHeight="1">
      <c r="A23" s="432" t="s">
        <v>127</v>
      </c>
      <c r="B23" s="433"/>
      <c r="C23" s="126">
        <f t="shared" ref="C23:R23" si="2">SUM(C7:C22)</f>
        <v>2106</v>
      </c>
      <c r="D23" s="126">
        <f t="shared" si="2"/>
        <v>15167.4</v>
      </c>
      <c r="E23" s="126">
        <f t="shared" si="2"/>
        <v>7335</v>
      </c>
      <c r="F23" s="126">
        <f t="shared" si="2"/>
        <v>41024.76</v>
      </c>
      <c r="G23" s="126">
        <f t="shared" si="2"/>
        <v>335</v>
      </c>
      <c r="H23" s="126">
        <f t="shared" si="2"/>
        <v>10730.840000000002</v>
      </c>
      <c r="I23" s="126">
        <f t="shared" si="2"/>
        <v>1848</v>
      </c>
      <c r="J23" s="126">
        <f t="shared" si="2"/>
        <v>30239.54</v>
      </c>
      <c r="K23" s="126">
        <f t="shared" si="2"/>
        <v>41</v>
      </c>
      <c r="L23" s="126">
        <f t="shared" si="2"/>
        <v>893.45</v>
      </c>
      <c r="M23" s="126">
        <f t="shared" si="2"/>
        <v>270</v>
      </c>
      <c r="N23" s="126">
        <f t="shared" si="2"/>
        <v>4214.3600000000006</v>
      </c>
      <c r="O23" s="126">
        <f t="shared" si="2"/>
        <v>2482</v>
      </c>
      <c r="P23" s="126">
        <f t="shared" si="2"/>
        <v>26791.690000000002</v>
      </c>
      <c r="Q23" s="126">
        <f t="shared" si="2"/>
        <v>9453</v>
      </c>
      <c r="R23" s="126">
        <f t="shared" si="2"/>
        <v>75478.659999999989</v>
      </c>
    </row>
    <row r="24" spans="1:21">
      <c r="A24" s="41">
        <v>1</v>
      </c>
      <c r="B24" s="46" t="s">
        <v>21</v>
      </c>
      <c r="C24" s="31">
        <v>11</v>
      </c>
      <c r="D24" s="91">
        <v>7.73</v>
      </c>
      <c r="E24" s="31">
        <v>105</v>
      </c>
      <c r="F24" s="91">
        <v>157.34</v>
      </c>
      <c r="G24" s="31">
        <v>10</v>
      </c>
      <c r="H24" s="91">
        <v>237.41</v>
      </c>
      <c r="I24" s="31">
        <v>115</v>
      </c>
      <c r="J24" s="91">
        <v>788.55</v>
      </c>
      <c r="K24" s="31">
        <v>0</v>
      </c>
      <c r="L24" s="91">
        <v>0</v>
      </c>
      <c r="M24" s="31">
        <v>0</v>
      </c>
      <c r="N24" s="91">
        <v>0</v>
      </c>
      <c r="O24" s="148">
        <f t="shared" si="0"/>
        <v>21</v>
      </c>
      <c r="P24" s="39">
        <f t="shared" si="0"/>
        <v>245.14</v>
      </c>
      <c r="Q24" s="148">
        <f t="shared" si="0"/>
        <v>220</v>
      </c>
      <c r="R24" s="39">
        <f t="shared" si="0"/>
        <v>945.89</v>
      </c>
    </row>
    <row r="25" spans="1:21">
      <c r="A25" s="41">
        <v>2</v>
      </c>
      <c r="B25" s="46" t="s">
        <v>22</v>
      </c>
      <c r="C25" s="31">
        <v>3</v>
      </c>
      <c r="D25" s="91">
        <v>2.76</v>
      </c>
      <c r="E25" s="31">
        <v>26</v>
      </c>
      <c r="F25" s="91">
        <v>161.52000000000001</v>
      </c>
      <c r="G25" s="31">
        <v>1</v>
      </c>
      <c r="H25" s="91">
        <v>0.7</v>
      </c>
      <c r="I25" s="31">
        <v>13</v>
      </c>
      <c r="J25" s="91">
        <v>116.22</v>
      </c>
      <c r="K25" s="31">
        <v>0</v>
      </c>
      <c r="L25" s="91">
        <v>0</v>
      </c>
      <c r="M25" s="31">
        <v>1</v>
      </c>
      <c r="N25" s="91">
        <v>12.77</v>
      </c>
      <c r="O25" s="148">
        <f t="shared" si="0"/>
        <v>4</v>
      </c>
      <c r="P25" s="39">
        <f t="shared" si="0"/>
        <v>3.46</v>
      </c>
      <c r="Q25" s="148">
        <f t="shared" si="0"/>
        <v>40</v>
      </c>
      <c r="R25" s="39">
        <f t="shared" si="0"/>
        <v>290.51</v>
      </c>
    </row>
    <row r="26" spans="1:21">
      <c r="A26" s="41">
        <v>3</v>
      </c>
      <c r="B26" s="46" t="s">
        <v>10</v>
      </c>
      <c r="C26" s="31">
        <v>12</v>
      </c>
      <c r="D26" s="91">
        <v>70</v>
      </c>
      <c r="E26" s="31">
        <v>105</v>
      </c>
      <c r="F26" s="91">
        <v>1798.12</v>
      </c>
      <c r="G26" s="31">
        <v>0</v>
      </c>
      <c r="H26" s="91">
        <v>0</v>
      </c>
      <c r="I26" s="31">
        <v>0</v>
      </c>
      <c r="J26" s="91">
        <v>0</v>
      </c>
      <c r="K26" s="31">
        <v>0</v>
      </c>
      <c r="L26" s="91">
        <v>0</v>
      </c>
      <c r="M26" s="31">
        <v>0</v>
      </c>
      <c r="N26" s="91">
        <v>0</v>
      </c>
      <c r="O26" s="148">
        <f>C26+G26+K26</f>
        <v>12</v>
      </c>
      <c r="P26" s="39">
        <f>D26+H26+L26</f>
        <v>70</v>
      </c>
      <c r="Q26" s="148">
        <f t="shared" si="0"/>
        <v>105</v>
      </c>
      <c r="R26" s="39">
        <f t="shared" si="0"/>
        <v>1798.12</v>
      </c>
    </row>
    <row r="27" spans="1:21">
      <c r="A27" s="41">
        <v>4</v>
      </c>
      <c r="B27" s="46" t="s">
        <v>23</v>
      </c>
      <c r="C27" s="31">
        <v>85</v>
      </c>
      <c r="D27" s="91">
        <v>354</v>
      </c>
      <c r="E27" s="31">
        <v>85</v>
      </c>
      <c r="F27" s="91">
        <v>330</v>
      </c>
      <c r="G27" s="31">
        <v>31</v>
      </c>
      <c r="H27" s="91">
        <v>484</v>
      </c>
      <c r="I27" s="31">
        <v>56</v>
      </c>
      <c r="J27" s="91">
        <v>816</v>
      </c>
      <c r="K27" s="31">
        <v>0</v>
      </c>
      <c r="L27" s="91">
        <v>0</v>
      </c>
      <c r="M27" s="31">
        <v>0</v>
      </c>
      <c r="N27" s="91">
        <v>0</v>
      </c>
      <c r="O27" s="148">
        <f t="shared" si="0"/>
        <v>116</v>
      </c>
      <c r="P27" s="39">
        <f t="shared" si="0"/>
        <v>838</v>
      </c>
      <c r="Q27" s="148">
        <f t="shared" si="0"/>
        <v>141</v>
      </c>
      <c r="R27" s="39">
        <f t="shared" si="0"/>
        <v>1146</v>
      </c>
    </row>
    <row r="28" spans="1:21">
      <c r="A28" s="41">
        <v>5</v>
      </c>
      <c r="B28" s="46" t="s">
        <v>24</v>
      </c>
      <c r="C28" s="31">
        <v>0</v>
      </c>
      <c r="D28" s="91">
        <v>0</v>
      </c>
      <c r="E28" s="31">
        <v>9</v>
      </c>
      <c r="F28" s="91">
        <v>396.83</v>
      </c>
      <c r="G28" s="31">
        <v>0</v>
      </c>
      <c r="H28" s="91">
        <v>0</v>
      </c>
      <c r="I28" s="31">
        <v>2</v>
      </c>
      <c r="J28" s="91">
        <v>933.49</v>
      </c>
      <c r="K28" s="31">
        <v>0</v>
      </c>
      <c r="L28" s="91">
        <v>0</v>
      </c>
      <c r="M28" s="31">
        <v>0</v>
      </c>
      <c r="N28" s="91">
        <v>0</v>
      </c>
      <c r="O28" s="31">
        <v>0</v>
      </c>
      <c r="P28" s="91">
        <v>1320.57</v>
      </c>
      <c r="Q28" s="148">
        <f t="shared" si="0"/>
        <v>11</v>
      </c>
      <c r="R28" s="39">
        <f t="shared" si="0"/>
        <v>1330.32</v>
      </c>
    </row>
    <row r="29" spans="1:21">
      <c r="A29" s="41">
        <v>6</v>
      </c>
      <c r="B29" s="46" t="s">
        <v>25</v>
      </c>
      <c r="C29" s="148">
        <v>0</v>
      </c>
      <c r="D29" s="39">
        <v>0</v>
      </c>
      <c r="E29" s="148">
        <v>0</v>
      </c>
      <c r="F29" s="39">
        <v>0</v>
      </c>
      <c r="G29" s="148">
        <v>0</v>
      </c>
      <c r="H29" s="39">
        <v>0</v>
      </c>
      <c r="I29" s="148">
        <v>0</v>
      </c>
      <c r="J29" s="39">
        <v>0</v>
      </c>
      <c r="K29" s="148">
        <v>0</v>
      </c>
      <c r="L29" s="39">
        <v>0</v>
      </c>
      <c r="M29" s="148">
        <v>0</v>
      </c>
      <c r="N29" s="39">
        <v>0</v>
      </c>
      <c r="O29" s="148">
        <f t="shared" si="0"/>
        <v>0</v>
      </c>
      <c r="P29" s="39">
        <f t="shared" si="0"/>
        <v>0</v>
      </c>
      <c r="Q29" s="148">
        <f t="shared" si="0"/>
        <v>0</v>
      </c>
      <c r="R29" s="39">
        <f t="shared" si="0"/>
        <v>0</v>
      </c>
    </row>
    <row r="30" spans="1:21">
      <c r="A30" s="96">
        <v>7</v>
      </c>
      <c r="B30" s="135" t="s">
        <v>559</v>
      </c>
      <c r="C30" s="148">
        <v>0</v>
      </c>
      <c r="D30" s="39">
        <v>0</v>
      </c>
      <c r="E30" s="148">
        <v>0</v>
      </c>
      <c r="F30" s="39">
        <v>0</v>
      </c>
      <c r="G30" s="148">
        <v>0</v>
      </c>
      <c r="H30" s="39">
        <v>0</v>
      </c>
      <c r="I30" s="148">
        <v>0</v>
      </c>
      <c r="J30" s="39">
        <v>0</v>
      </c>
      <c r="K30" s="148">
        <v>0</v>
      </c>
      <c r="L30" s="39">
        <v>0</v>
      </c>
      <c r="M30" s="148">
        <v>0</v>
      </c>
      <c r="N30" s="39">
        <v>0</v>
      </c>
      <c r="O30" s="148">
        <f t="shared" si="0"/>
        <v>0</v>
      </c>
      <c r="P30" s="39">
        <f t="shared" si="0"/>
        <v>0</v>
      </c>
      <c r="Q30" s="148">
        <f t="shared" si="0"/>
        <v>0</v>
      </c>
      <c r="R30" s="39">
        <f t="shared" si="0"/>
        <v>0</v>
      </c>
    </row>
    <row r="31" spans="1:21" s="14" customFormat="1">
      <c r="A31" s="45">
        <v>8</v>
      </c>
      <c r="B31" s="45" t="s">
        <v>214</v>
      </c>
      <c r="C31" s="31">
        <v>923</v>
      </c>
      <c r="D31" s="91">
        <v>418.47</v>
      </c>
      <c r="E31" s="31">
        <v>6113</v>
      </c>
      <c r="F31" s="91">
        <v>1443.27</v>
      </c>
      <c r="G31" s="31">
        <v>0</v>
      </c>
      <c r="H31" s="91">
        <v>0</v>
      </c>
      <c r="I31" s="31">
        <v>0</v>
      </c>
      <c r="J31" s="91">
        <v>0</v>
      </c>
      <c r="K31" s="31">
        <v>0</v>
      </c>
      <c r="L31" s="91">
        <v>0</v>
      </c>
      <c r="M31" s="31">
        <v>0</v>
      </c>
      <c r="N31" s="91">
        <v>0</v>
      </c>
      <c r="O31" s="148">
        <f t="shared" si="0"/>
        <v>923</v>
      </c>
      <c r="P31" s="39">
        <f t="shared" si="0"/>
        <v>418.47</v>
      </c>
      <c r="Q31" s="148">
        <f t="shared" si="0"/>
        <v>6113</v>
      </c>
      <c r="R31" s="39">
        <f t="shared" si="0"/>
        <v>1443.27</v>
      </c>
    </row>
    <row r="32" spans="1:21" s="16" customFormat="1" ht="23.25" customHeight="1">
      <c r="A32" s="517" t="s">
        <v>251</v>
      </c>
      <c r="B32" s="518"/>
      <c r="C32" s="159">
        <f t="shared" ref="C32:Q32" si="3">SUM(C24:C31)</f>
        <v>1034</v>
      </c>
      <c r="D32" s="160">
        <f t="shared" si="3"/>
        <v>852.96</v>
      </c>
      <c r="E32" s="159">
        <f t="shared" si="3"/>
        <v>6443</v>
      </c>
      <c r="F32" s="160">
        <f t="shared" si="3"/>
        <v>4287.08</v>
      </c>
      <c r="G32" s="159">
        <f t="shared" si="3"/>
        <v>42</v>
      </c>
      <c r="H32" s="160">
        <f t="shared" si="3"/>
        <v>722.11</v>
      </c>
      <c r="I32" s="159">
        <f t="shared" si="3"/>
        <v>186</v>
      </c>
      <c r="J32" s="160">
        <f t="shared" si="3"/>
        <v>2654.26</v>
      </c>
      <c r="K32" s="159">
        <f t="shared" si="3"/>
        <v>0</v>
      </c>
      <c r="L32" s="160">
        <f t="shared" si="3"/>
        <v>0</v>
      </c>
      <c r="M32" s="159">
        <f t="shared" si="3"/>
        <v>1</v>
      </c>
      <c r="N32" s="160">
        <f t="shared" si="3"/>
        <v>12.77</v>
      </c>
      <c r="O32" s="161">
        <f t="shared" si="3"/>
        <v>1076</v>
      </c>
      <c r="P32" s="162">
        <f t="shared" si="3"/>
        <v>2895.6400000000003</v>
      </c>
      <c r="Q32" s="161">
        <f t="shared" si="3"/>
        <v>6630</v>
      </c>
      <c r="R32" s="162">
        <f t="shared" si="0"/>
        <v>6954.1100000000006</v>
      </c>
    </row>
    <row r="33" spans="1:21">
      <c r="A33" s="117">
        <v>1</v>
      </c>
      <c r="B33" s="114" t="s">
        <v>27</v>
      </c>
      <c r="C33" s="31">
        <v>130</v>
      </c>
      <c r="D33" s="91">
        <v>1427.11</v>
      </c>
      <c r="E33" s="31">
        <v>849</v>
      </c>
      <c r="F33" s="91">
        <v>6906.56</v>
      </c>
      <c r="G33" s="31">
        <v>0</v>
      </c>
      <c r="H33" s="91">
        <v>0</v>
      </c>
      <c r="I33" s="31">
        <v>0</v>
      </c>
      <c r="J33" s="91">
        <v>0</v>
      </c>
      <c r="K33" s="31">
        <v>0</v>
      </c>
      <c r="L33" s="91">
        <v>0</v>
      </c>
      <c r="M33" s="31">
        <v>0</v>
      </c>
      <c r="N33" s="91">
        <v>0</v>
      </c>
      <c r="O33" s="148">
        <f t="shared" si="0"/>
        <v>130</v>
      </c>
      <c r="P33" s="39">
        <f t="shared" si="0"/>
        <v>1427.11</v>
      </c>
      <c r="Q33" s="148">
        <f t="shared" si="0"/>
        <v>849</v>
      </c>
      <c r="R33" s="39">
        <f t="shared" si="0"/>
        <v>6906.56</v>
      </c>
    </row>
    <row r="34" spans="1:21" s="16" customFormat="1" ht="16.5" customHeight="1">
      <c r="A34" s="519" t="s">
        <v>129</v>
      </c>
      <c r="B34" s="483"/>
      <c r="C34" s="115">
        <f>C33</f>
        <v>130</v>
      </c>
      <c r="D34" s="116">
        <f>D33</f>
        <v>1427.11</v>
      </c>
      <c r="E34" s="115">
        <f t="shared" ref="E34:Q34" si="4">E33</f>
        <v>849</v>
      </c>
      <c r="F34" s="116">
        <f t="shared" si="4"/>
        <v>6906.56</v>
      </c>
      <c r="G34" s="115">
        <f t="shared" si="4"/>
        <v>0</v>
      </c>
      <c r="H34" s="116">
        <f t="shared" si="4"/>
        <v>0</v>
      </c>
      <c r="I34" s="115">
        <f t="shared" si="4"/>
        <v>0</v>
      </c>
      <c r="J34" s="116">
        <f t="shared" si="4"/>
        <v>0</v>
      </c>
      <c r="K34" s="115">
        <f t="shared" si="4"/>
        <v>0</v>
      </c>
      <c r="L34" s="116">
        <f t="shared" si="4"/>
        <v>0</v>
      </c>
      <c r="M34" s="115">
        <f t="shared" si="4"/>
        <v>0</v>
      </c>
      <c r="N34" s="116">
        <f t="shared" si="4"/>
        <v>0</v>
      </c>
      <c r="O34" s="163">
        <f t="shared" si="4"/>
        <v>130</v>
      </c>
      <c r="P34" s="164">
        <f t="shared" si="4"/>
        <v>1427.11</v>
      </c>
      <c r="Q34" s="163">
        <f t="shared" si="4"/>
        <v>849</v>
      </c>
      <c r="R34" s="164">
        <f t="shared" si="0"/>
        <v>6906.56</v>
      </c>
    </row>
    <row r="35" spans="1:21">
      <c r="A35" s="114">
        <v>1</v>
      </c>
      <c r="B35" s="120" t="s">
        <v>28</v>
      </c>
      <c r="C35" s="165">
        <v>0</v>
      </c>
      <c r="D35" s="39">
        <v>0</v>
      </c>
      <c r="E35" s="148">
        <v>0</v>
      </c>
      <c r="F35" s="39">
        <v>0</v>
      </c>
      <c r="G35" s="148">
        <v>0</v>
      </c>
      <c r="H35" s="39">
        <v>0</v>
      </c>
      <c r="I35" s="148">
        <v>0</v>
      </c>
      <c r="J35" s="39">
        <v>0</v>
      </c>
      <c r="K35" s="148">
        <v>0</v>
      </c>
      <c r="L35" s="39">
        <v>0</v>
      </c>
      <c r="M35" s="148">
        <v>0</v>
      </c>
      <c r="N35" s="39">
        <v>0</v>
      </c>
      <c r="O35" s="148">
        <f t="shared" si="0"/>
        <v>0</v>
      </c>
      <c r="P35" s="39">
        <f t="shared" si="0"/>
        <v>0</v>
      </c>
      <c r="Q35" s="148">
        <f t="shared" si="0"/>
        <v>0</v>
      </c>
      <c r="R35" s="39">
        <f t="shared" si="0"/>
        <v>0</v>
      </c>
    </row>
    <row r="36" spans="1:21" s="16" customFormat="1" ht="17.25" customHeight="1">
      <c r="A36" s="520" t="s">
        <v>226</v>
      </c>
      <c r="B36" s="481"/>
      <c r="C36" s="159">
        <f>C35</f>
        <v>0</v>
      </c>
      <c r="D36" s="160">
        <f t="shared" ref="D36:Q36" si="5">D35</f>
        <v>0</v>
      </c>
      <c r="E36" s="159">
        <f t="shared" si="5"/>
        <v>0</v>
      </c>
      <c r="F36" s="160">
        <f t="shared" si="5"/>
        <v>0</v>
      </c>
      <c r="G36" s="159">
        <f t="shared" si="5"/>
        <v>0</v>
      </c>
      <c r="H36" s="160">
        <f t="shared" si="5"/>
        <v>0</v>
      </c>
      <c r="I36" s="159">
        <f t="shared" si="5"/>
        <v>0</v>
      </c>
      <c r="J36" s="160">
        <f t="shared" si="5"/>
        <v>0</v>
      </c>
      <c r="K36" s="159">
        <f t="shared" si="5"/>
        <v>0</v>
      </c>
      <c r="L36" s="160">
        <f t="shared" si="5"/>
        <v>0</v>
      </c>
      <c r="M36" s="159">
        <f t="shared" si="5"/>
        <v>0</v>
      </c>
      <c r="N36" s="160">
        <f t="shared" si="5"/>
        <v>0</v>
      </c>
      <c r="O36" s="161">
        <f t="shared" si="5"/>
        <v>0</v>
      </c>
      <c r="P36" s="162">
        <f t="shared" si="5"/>
        <v>0</v>
      </c>
      <c r="Q36" s="161">
        <f t="shared" si="5"/>
        <v>0</v>
      </c>
      <c r="R36" s="162">
        <f t="shared" si="0"/>
        <v>0</v>
      </c>
    </row>
    <row r="37" spans="1:21" s="16" customFormat="1" ht="23.25" customHeight="1">
      <c r="A37" s="432" t="s">
        <v>120</v>
      </c>
      <c r="B37" s="513"/>
      <c r="C37" s="159">
        <f>SUM(C34,C32,C23,C36)</f>
        <v>3270</v>
      </c>
      <c r="D37" s="160">
        <f>SUM(D36,D34,D32,D23)</f>
        <v>17447.47</v>
      </c>
      <c r="E37" s="159">
        <f>E23+E32+E34+E36</f>
        <v>14627</v>
      </c>
      <c r="F37" s="160">
        <f t="shared" ref="F37:N37" si="6">F23+F32+F34+F36</f>
        <v>52218.400000000001</v>
      </c>
      <c r="G37" s="159">
        <f t="shared" si="6"/>
        <v>377</v>
      </c>
      <c r="H37" s="160">
        <f t="shared" si="6"/>
        <v>11452.950000000003</v>
      </c>
      <c r="I37" s="159">
        <f t="shared" si="6"/>
        <v>2034</v>
      </c>
      <c r="J37" s="160">
        <f t="shared" si="6"/>
        <v>32893.800000000003</v>
      </c>
      <c r="K37" s="159">
        <f t="shared" si="6"/>
        <v>41</v>
      </c>
      <c r="L37" s="160">
        <f t="shared" si="6"/>
        <v>893.45</v>
      </c>
      <c r="M37" s="159">
        <f t="shared" si="6"/>
        <v>271</v>
      </c>
      <c r="N37" s="160">
        <f t="shared" si="6"/>
        <v>4227.130000000001</v>
      </c>
      <c r="O37" s="161">
        <f t="shared" si="0"/>
        <v>3688</v>
      </c>
      <c r="P37" s="162">
        <f t="shared" si="0"/>
        <v>29793.870000000006</v>
      </c>
      <c r="Q37" s="161">
        <f>E37+I37+M37</f>
        <v>16932</v>
      </c>
      <c r="R37" s="162">
        <f>R23+R32+R34+R36</f>
        <v>89339.329999999987</v>
      </c>
      <c r="U37" s="44"/>
    </row>
    <row r="58" ht="17.25" customHeight="1"/>
  </sheetData>
  <mergeCells count="22">
    <mergeCell ref="M5:N5"/>
    <mergeCell ref="O4:R4"/>
    <mergeCell ref="O5:P5"/>
    <mergeCell ref="Q5:R5"/>
    <mergeCell ref="A37:B37"/>
    <mergeCell ref="A4:A6"/>
    <mergeCell ref="A23:B23"/>
    <mergeCell ref="A32:B32"/>
    <mergeCell ref="A34:B34"/>
    <mergeCell ref="A36:B36"/>
    <mergeCell ref="B4:B6"/>
    <mergeCell ref="C5:D5"/>
    <mergeCell ref="E5:F5"/>
    <mergeCell ref="G5:H5"/>
    <mergeCell ref="I5:J5"/>
    <mergeCell ref="K5:L5"/>
    <mergeCell ref="A1:R1"/>
    <mergeCell ref="B3:R3"/>
    <mergeCell ref="C4:F4"/>
    <mergeCell ref="G4:J4"/>
    <mergeCell ref="K4:N4"/>
    <mergeCell ref="A2:R2"/>
  </mergeCells>
  <printOptions gridLines="1"/>
  <pageMargins left="0.25" right="0.25" top="0.75" bottom="0.75" header="0.3" footer="0.3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sqref="A1:J37"/>
    </sheetView>
  </sheetViews>
  <sheetFormatPr defaultRowHeight="15"/>
  <cols>
    <col min="1" max="1" width="9.28515625" bestFit="1" customWidth="1"/>
    <col min="2" max="2" width="10.42578125" customWidth="1"/>
    <col min="3" max="3" width="9.28515625" bestFit="1" customWidth="1"/>
    <col min="4" max="4" width="10.42578125" style="9" bestFit="1" customWidth="1"/>
    <col min="5" max="5" width="9.28515625" bestFit="1" customWidth="1"/>
    <col min="6" max="6" width="12.7109375" style="9" bestFit="1" customWidth="1"/>
    <col min="7" max="7" width="9.28515625" bestFit="1" customWidth="1"/>
    <col min="8" max="8" width="11.28515625" style="9" bestFit="1" customWidth="1"/>
    <col min="9" max="9" width="9.7109375" customWidth="1"/>
    <col min="10" max="10" width="12.7109375" style="9" bestFit="1" customWidth="1"/>
    <col min="11" max="11" width="6.28515625" customWidth="1"/>
    <col min="13" max="13" width="13.140625" customWidth="1"/>
    <col min="15" max="15" width="11.42578125" customWidth="1"/>
    <col min="17" max="17" width="10.85546875" customWidth="1"/>
    <col min="19" max="19" width="11.42578125" customWidth="1"/>
    <col min="21" max="21" width="11.28515625" customWidth="1"/>
  </cols>
  <sheetData>
    <row r="1" spans="1:10" s="338" customFormat="1" ht="15.75">
      <c r="A1" s="474">
        <v>62</v>
      </c>
      <c r="B1" s="474"/>
      <c r="C1" s="474"/>
      <c r="D1" s="474"/>
      <c r="E1" s="474"/>
      <c r="F1" s="474"/>
      <c r="G1" s="474"/>
      <c r="H1" s="474"/>
      <c r="I1" s="474"/>
      <c r="J1" s="474"/>
    </row>
    <row r="2" spans="1:10" ht="19.5">
      <c r="A2" s="533" t="s">
        <v>90</v>
      </c>
      <c r="B2" s="533"/>
      <c r="C2" s="533"/>
      <c r="D2" s="533"/>
      <c r="E2" s="533"/>
      <c r="F2" s="533"/>
      <c r="G2" s="533"/>
      <c r="H2" s="533"/>
      <c r="I2" s="533"/>
      <c r="J2" s="533"/>
    </row>
    <row r="3" spans="1:10" ht="19.5">
      <c r="A3" s="533" t="s">
        <v>481</v>
      </c>
      <c r="B3" s="533"/>
      <c r="C3" s="533"/>
      <c r="D3" s="533"/>
      <c r="E3" s="533"/>
      <c r="F3" s="533"/>
      <c r="G3" s="533"/>
      <c r="H3" s="533"/>
      <c r="I3" s="533"/>
      <c r="J3" s="533"/>
    </row>
    <row r="4" spans="1:10">
      <c r="A4" s="538" t="s">
        <v>58</v>
      </c>
      <c r="B4" s="492" t="s">
        <v>0</v>
      </c>
      <c r="C4" s="539" t="s">
        <v>91</v>
      </c>
      <c r="D4" s="539"/>
      <c r="E4" s="539"/>
      <c r="F4" s="539"/>
      <c r="G4" s="539"/>
      <c r="H4" s="539"/>
      <c r="I4" s="539"/>
      <c r="J4" s="539"/>
    </row>
    <row r="5" spans="1:10">
      <c r="A5" s="538"/>
      <c r="B5" s="492"/>
      <c r="C5" s="471" t="s">
        <v>92</v>
      </c>
      <c r="D5" s="471"/>
      <c r="E5" s="471" t="s">
        <v>93</v>
      </c>
      <c r="F5" s="471"/>
      <c r="G5" s="471" t="s">
        <v>94</v>
      </c>
      <c r="H5" s="471"/>
      <c r="I5" s="471" t="s">
        <v>31</v>
      </c>
      <c r="J5" s="471"/>
    </row>
    <row r="6" spans="1:10" ht="15.75" customHeight="1">
      <c r="A6" s="538"/>
      <c r="B6" s="492"/>
      <c r="C6" s="45" t="s">
        <v>79</v>
      </c>
      <c r="D6" s="376" t="s">
        <v>95</v>
      </c>
      <c r="E6" s="45" t="s">
        <v>79</v>
      </c>
      <c r="F6" s="376" t="s">
        <v>95</v>
      </c>
      <c r="G6" s="45" t="s">
        <v>79</v>
      </c>
      <c r="H6" s="376" t="s">
        <v>95</v>
      </c>
      <c r="I6" s="45" t="s">
        <v>79</v>
      </c>
      <c r="J6" s="376" t="s">
        <v>95</v>
      </c>
    </row>
    <row r="7" spans="1:10">
      <c r="A7" s="252">
        <f>ROW(A1)</f>
        <v>1</v>
      </c>
      <c r="B7" s="253" t="s">
        <v>4</v>
      </c>
      <c r="C7" s="271">
        <v>0</v>
      </c>
      <c r="D7" s="271">
        <v>0</v>
      </c>
      <c r="E7" s="271">
        <v>5</v>
      </c>
      <c r="F7" s="271">
        <v>95.34</v>
      </c>
      <c r="G7" s="271">
        <v>0</v>
      </c>
      <c r="H7" s="271">
        <v>0</v>
      </c>
      <c r="I7" s="271">
        <f>C7+E7+G7</f>
        <v>5</v>
      </c>
      <c r="J7" s="271">
        <f>D7+F7+H7</f>
        <v>95.34</v>
      </c>
    </row>
    <row r="8" spans="1:10">
      <c r="A8" s="252">
        <f t="shared" ref="A8:A22" si="0">ROW(A2)</f>
        <v>2</v>
      </c>
      <c r="B8" s="254" t="s">
        <v>5</v>
      </c>
      <c r="C8" s="31">
        <v>0</v>
      </c>
      <c r="D8" s="31">
        <v>0</v>
      </c>
      <c r="E8" s="31">
        <v>109</v>
      </c>
      <c r="F8" s="31">
        <v>4145.59</v>
      </c>
      <c r="G8" s="31">
        <v>10</v>
      </c>
      <c r="H8" s="31">
        <v>83.27</v>
      </c>
      <c r="I8" s="31">
        <f t="shared" ref="I8:I37" si="1">C8+E8+G8</f>
        <v>119</v>
      </c>
      <c r="J8" s="31">
        <f t="shared" ref="J8:J37" si="2">D8+F8+H8</f>
        <v>4228.8600000000006</v>
      </c>
    </row>
    <row r="9" spans="1:10">
      <c r="A9" s="252">
        <f t="shared" si="0"/>
        <v>3</v>
      </c>
      <c r="B9" s="254" t="s">
        <v>6</v>
      </c>
      <c r="C9" s="31">
        <v>0</v>
      </c>
      <c r="D9" s="31">
        <v>0</v>
      </c>
      <c r="E9" s="31">
        <v>1</v>
      </c>
      <c r="F9" s="31">
        <v>20</v>
      </c>
      <c r="G9" s="31">
        <v>0</v>
      </c>
      <c r="H9" s="31">
        <v>0</v>
      </c>
      <c r="I9" s="31">
        <f t="shared" si="1"/>
        <v>1</v>
      </c>
      <c r="J9" s="31">
        <f t="shared" si="2"/>
        <v>20</v>
      </c>
    </row>
    <row r="10" spans="1:10">
      <c r="A10" s="252">
        <f t="shared" si="0"/>
        <v>4</v>
      </c>
      <c r="B10" s="254" t="s">
        <v>7</v>
      </c>
      <c r="C10" s="31">
        <v>0</v>
      </c>
      <c r="D10" s="31">
        <v>0</v>
      </c>
      <c r="E10" s="31">
        <v>19</v>
      </c>
      <c r="F10" s="31">
        <v>272</v>
      </c>
      <c r="G10" s="31">
        <v>0</v>
      </c>
      <c r="H10" s="31">
        <v>0</v>
      </c>
      <c r="I10" s="31">
        <f t="shared" si="1"/>
        <v>19</v>
      </c>
      <c r="J10" s="31">
        <f t="shared" si="2"/>
        <v>272</v>
      </c>
    </row>
    <row r="11" spans="1:10">
      <c r="A11" s="252">
        <f t="shared" si="0"/>
        <v>5</v>
      </c>
      <c r="B11" s="254" t="s">
        <v>8</v>
      </c>
      <c r="C11" s="31">
        <v>0</v>
      </c>
      <c r="D11" s="31">
        <v>0</v>
      </c>
      <c r="E11" s="31">
        <v>45</v>
      </c>
      <c r="F11" s="31">
        <v>1199.6400000000001</v>
      </c>
      <c r="G11" s="31">
        <v>2</v>
      </c>
      <c r="H11" s="31">
        <v>20.149999999999999</v>
      </c>
      <c r="I11" s="31">
        <f t="shared" si="1"/>
        <v>47</v>
      </c>
      <c r="J11" s="31">
        <f t="shared" si="2"/>
        <v>1219.7900000000002</v>
      </c>
    </row>
    <row r="12" spans="1:10">
      <c r="A12" s="252">
        <f t="shared" si="0"/>
        <v>6</v>
      </c>
      <c r="B12" s="254" t="s">
        <v>9</v>
      </c>
      <c r="C12" s="31">
        <v>0</v>
      </c>
      <c r="D12" s="31">
        <v>0</v>
      </c>
      <c r="E12" s="31">
        <v>0</v>
      </c>
      <c r="F12" s="31">
        <v>235.84</v>
      </c>
      <c r="G12" s="31">
        <v>0</v>
      </c>
      <c r="H12" s="31">
        <v>0</v>
      </c>
      <c r="I12" s="31">
        <f t="shared" si="1"/>
        <v>0</v>
      </c>
      <c r="J12" s="31">
        <f t="shared" si="2"/>
        <v>235.84</v>
      </c>
    </row>
    <row r="13" spans="1:10">
      <c r="A13" s="252">
        <f t="shared" si="0"/>
        <v>7</v>
      </c>
      <c r="B13" s="254" t="s">
        <v>11</v>
      </c>
      <c r="C13" s="31">
        <v>0</v>
      </c>
      <c r="D13" s="31">
        <v>0</v>
      </c>
      <c r="E13" s="31">
        <v>33</v>
      </c>
      <c r="F13" s="31">
        <v>1470.11</v>
      </c>
      <c r="G13" s="31">
        <v>0</v>
      </c>
      <c r="H13" s="31">
        <v>0</v>
      </c>
      <c r="I13" s="31">
        <f t="shared" si="1"/>
        <v>33</v>
      </c>
      <c r="J13" s="31">
        <f t="shared" si="2"/>
        <v>1470.11</v>
      </c>
    </row>
    <row r="14" spans="1:10">
      <c r="A14" s="252">
        <f t="shared" si="0"/>
        <v>8</v>
      </c>
      <c r="B14" s="254" t="s">
        <v>12</v>
      </c>
      <c r="C14" s="31">
        <v>0</v>
      </c>
      <c r="D14" s="31">
        <v>0</v>
      </c>
      <c r="E14" s="31">
        <v>2</v>
      </c>
      <c r="F14" s="31">
        <v>59.53</v>
      </c>
      <c r="G14" s="31">
        <v>0</v>
      </c>
      <c r="H14" s="31">
        <v>0</v>
      </c>
      <c r="I14" s="31">
        <f t="shared" si="1"/>
        <v>2</v>
      </c>
      <c r="J14" s="31">
        <f t="shared" si="2"/>
        <v>59.53</v>
      </c>
    </row>
    <row r="15" spans="1:10">
      <c r="A15" s="252">
        <f t="shared" si="0"/>
        <v>9</v>
      </c>
      <c r="B15" s="254" t="s">
        <v>13</v>
      </c>
      <c r="C15" s="31">
        <v>0</v>
      </c>
      <c r="D15" s="31">
        <v>0</v>
      </c>
      <c r="E15" s="31">
        <v>2</v>
      </c>
      <c r="F15" s="31">
        <v>32.07</v>
      </c>
      <c r="G15" s="31">
        <v>0</v>
      </c>
      <c r="H15" s="31">
        <v>0</v>
      </c>
      <c r="I15" s="31">
        <f t="shared" si="1"/>
        <v>2</v>
      </c>
      <c r="J15" s="31">
        <f t="shared" si="2"/>
        <v>32.07</v>
      </c>
    </row>
    <row r="16" spans="1:10">
      <c r="A16" s="252">
        <f t="shared" si="0"/>
        <v>10</v>
      </c>
      <c r="B16" s="254" t="s">
        <v>14</v>
      </c>
      <c r="C16" s="31">
        <v>0</v>
      </c>
      <c r="D16" s="31">
        <v>0</v>
      </c>
      <c r="E16" s="31">
        <v>22</v>
      </c>
      <c r="F16" s="31">
        <v>1162.78</v>
      </c>
      <c r="G16" s="31">
        <v>0</v>
      </c>
      <c r="H16" s="31">
        <v>0</v>
      </c>
      <c r="I16" s="31">
        <f t="shared" si="1"/>
        <v>22</v>
      </c>
      <c r="J16" s="31">
        <f t="shared" si="2"/>
        <v>1162.78</v>
      </c>
    </row>
    <row r="17" spans="1:12">
      <c r="A17" s="252">
        <f t="shared" si="0"/>
        <v>11</v>
      </c>
      <c r="B17" s="254" t="s">
        <v>15</v>
      </c>
      <c r="C17" s="31">
        <v>0</v>
      </c>
      <c r="D17" s="31">
        <v>0</v>
      </c>
      <c r="E17" s="31">
        <v>8</v>
      </c>
      <c r="F17" s="31">
        <v>139.38</v>
      </c>
      <c r="G17" s="31">
        <v>0</v>
      </c>
      <c r="H17" s="31">
        <v>0</v>
      </c>
      <c r="I17" s="31">
        <f t="shared" si="1"/>
        <v>8</v>
      </c>
      <c r="J17" s="31">
        <f t="shared" si="2"/>
        <v>139.38</v>
      </c>
    </row>
    <row r="18" spans="1:12">
      <c r="A18" s="252">
        <f t="shared" si="0"/>
        <v>12</v>
      </c>
      <c r="B18" s="254" t="s">
        <v>16</v>
      </c>
      <c r="C18" s="31">
        <v>0</v>
      </c>
      <c r="D18" s="31">
        <v>0</v>
      </c>
      <c r="E18" s="31">
        <v>827</v>
      </c>
      <c r="F18" s="31">
        <v>15918.68</v>
      </c>
      <c r="G18" s="31">
        <v>269</v>
      </c>
      <c r="H18" s="31">
        <v>4054.45</v>
      </c>
      <c r="I18" s="31">
        <f t="shared" si="1"/>
        <v>1096</v>
      </c>
      <c r="J18" s="31">
        <f t="shared" si="2"/>
        <v>19973.13</v>
      </c>
    </row>
    <row r="19" spans="1:12">
      <c r="A19" s="252">
        <f t="shared" si="0"/>
        <v>13</v>
      </c>
      <c r="B19" s="254" t="s">
        <v>17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f t="shared" si="1"/>
        <v>0</v>
      </c>
      <c r="J19" s="31">
        <f t="shared" si="2"/>
        <v>0</v>
      </c>
    </row>
    <row r="20" spans="1:12">
      <c r="A20" s="252">
        <f t="shared" si="0"/>
        <v>14</v>
      </c>
      <c r="B20" s="254" t="s">
        <v>18</v>
      </c>
      <c r="C20" s="31">
        <v>0</v>
      </c>
      <c r="D20" s="31">
        <v>0</v>
      </c>
      <c r="E20" s="31">
        <v>58</v>
      </c>
      <c r="F20" s="31">
        <v>921.51</v>
      </c>
      <c r="G20" s="31">
        <v>9</v>
      </c>
      <c r="H20" s="31">
        <v>99.6</v>
      </c>
      <c r="I20" s="31">
        <f t="shared" si="1"/>
        <v>67</v>
      </c>
      <c r="J20" s="31">
        <f t="shared" si="2"/>
        <v>1021.11</v>
      </c>
    </row>
    <row r="21" spans="1:12">
      <c r="A21" s="252">
        <f t="shared" si="0"/>
        <v>15</v>
      </c>
      <c r="B21" s="254" t="s">
        <v>19</v>
      </c>
      <c r="C21" s="31">
        <v>0</v>
      </c>
      <c r="D21" s="31">
        <v>0</v>
      </c>
      <c r="E21" s="31">
        <v>36</v>
      </c>
      <c r="F21" s="31">
        <v>592.96</v>
      </c>
      <c r="G21" s="31">
        <v>10</v>
      </c>
      <c r="H21" s="31">
        <v>53.77</v>
      </c>
      <c r="I21" s="31">
        <f t="shared" si="1"/>
        <v>46</v>
      </c>
      <c r="J21" s="31">
        <f t="shared" si="2"/>
        <v>646.73</v>
      </c>
    </row>
    <row r="22" spans="1:12">
      <c r="A22" s="252">
        <f t="shared" si="0"/>
        <v>16</v>
      </c>
      <c r="B22" s="254" t="s">
        <v>20</v>
      </c>
      <c r="C22" s="31">
        <v>0</v>
      </c>
      <c r="D22" s="31">
        <v>0</v>
      </c>
      <c r="E22" s="31">
        <v>1</v>
      </c>
      <c r="F22" s="31">
        <v>19.59</v>
      </c>
      <c r="G22" s="31">
        <v>0</v>
      </c>
      <c r="H22" s="31">
        <v>0</v>
      </c>
      <c r="I22" s="31">
        <f t="shared" si="1"/>
        <v>1</v>
      </c>
      <c r="J22" s="31">
        <f t="shared" si="2"/>
        <v>19.59</v>
      </c>
    </row>
    <row r="23" spans="1:12" s="4" customFormat="1">
      <c r="A23" s="531" t="s">
        <v>127</v>
      </c>
      <c r="B23" s="532"/>
      <c r="C23" s="152">
        <f t="shared" ref="C23:H23" si="3">SUM(C7:C22)</f>
        <v>0</v>
      </c>
      <c r="D23" s="136">
        <f t="shared" si="3"/>
        <v>0</v>
      </c>
      <c r="E23" s="152">
        <f t="shared" si="3"/>
        <v>1168</v>
      </c>
      <c r="F23" s="136">
        <f t="shared" si="3"/>
        <v>26285.019999999997</v>
      </c>
      <c r="G23" s="152">
        <f t="shared" si="3"/>
        <v>300</v>
      </c>
      <c r="H23" s="136">
        <f t="shared" si="3"/>
        <v>4311.2400000000007</v>
      </c>
      <c r="I23" s="152">
        <f t="shared" si="1"/>
        <v>1468</v>
      </c>
      <c r="J23" s="136">
        <f t="shared" si="2"/>
        <v>30596.26</v>
      </c>
    </row>
    <row r="24" spans="1:12">
      <c r="A24" s="255">
        <v>1</v>
      </c>
      <c r="B24" s="240" t="s">
        <v>21</v>
      </c>
      <c r="C24" s="148">
        <v>0</v>
      </c>
      <c r="D24" s="39">
        <v>0</v>
      </c>
      <c r="E24" s="148">
        <v>0</v>
      </c>
      <c r="F24" s="39">
        <v>0</v>
      </c>
      <c r="G24" s="148">
        <v>0</v>
      </c>
      <c r="H24" s="39">
        <v>0</v>
      </c>
      <c r="I24" s="148">
        <f t="shared" si="1"/>
        <v>0</v>
      </c>
      <c r="J24" s="39">
        <f t="shared" si="2"/>
        <v>0</v>
      </c>
    </row>
    <row r="25" spans="1:12">
      <c r="A25" s="255">
        <v>2</v>
      </c>
      <c r="B25" s="242" t="s">
        <v>22</v>
      </c>
      <c r="C25" s="148">
        <v>0</v>
      </c>
      <c r="D25" s="39">
        <v>0</v>
      </c>
      <c r="E25" s="148">
        <v>0</v>
      </c>
      <c r="F25" s="39">
        <v>0</v>
      </c>
      <c r="G25" s="148">
        <v>0</v>
      </c>
      <c r="H25" s="39">
        <v>0</v>
      </c>
      <c r="I25" s="148">
        <f t="shared" si="1"/>
        <v>0</v>
      </c>
      <c r="J25" s="39">
        <f t="shared" si="2"/>
        <v>0</v>
      </c>
      <c r="K25" s="51"/>
      <c r="L25" s="51"/>
    </row>
    <row r="26" spans="1:12">
      <c r="A26" s="255">
        <v>3</v>
      </c>
      <c r="B26" s="240" t="s">
        <v>10</v>
      </c>
      <c r="C26" s="31">
        <v>0</v>
      </c>
      <c r="D26" s="91">
        <v>0</v>
      </c>
      <c r="E26" s="31">
        <v>2</v>
      </c>
      <c r="F26" s="91">
        <v>50</v>
      </c>
      <c r="G26" s="31">
        <v>0</v>
      </c>
      <c r="H26" s="91">
        <v>0</v>
      </c>
      <c r="I26" s="31">
        <f t="shared" si="1"/>
        <v>2</v>
      </c>
      <c r="J26" s="91">
        <f t="shared" si="2"/>
        <v>50</v>
      </c>
      <c r="K26" s="51"/>
      <c r="L26" s="51"/>
    </row>
    <row r="27" spans="1:12">
      <c r="A27" s="255">
        <v>4</v>
      </c>
      <c r="B27" s="243" t="s">
        <v>23</v>
      </c>
      <c r="C27" s="148">
        <v>0</v>
      </c>
      <c r="D27" s="39">
        <v>0</v>
      </c>
      <c r="E27" s="148">
        <v>0</v>
      </c>
      <c r="F27" s="39">
        <v>0</v>
      </c>
      <c r="G27" s="148">
        <v>0</v>
      </c>
      <c r="H27" s="39">
        <v>0</v>
      </c>
      <c r="I27" s="148">
        <f t="shared" si="1"/>
        <v>0</v>
      </c>
      <c r="J27" s="39">
        <f t="shared" si="2"/>
        <v>0</v>
      </c>
      <c r="K27" s="51"/>
      <c r="L27" s="51"/>
    </row>
    <row r="28" spans="1:12">
      <c r="A28" s="255">
        <v>5</v>
      </c>
      <c r="B28" s="245" t="s">
        <v>24</v>
      </c>
      <c r="C28" s="148">
        <v>0</v>
      </c>
      <c r="D28" s="39">
        <v>0</v>
      </c>
      <c r="E28" s="148">
        <v>0</v>
      </c>
      <c r="F28" s="39">
        <v>0</v>
      </c>
      <c r="G28" s="148">
        <v>0</v>
      </c>
      <c r="H28" s="39">
        <v>0</v>
      </c>
      <c r="I28" s="148">
        <f t="shared" si="1"/>
        <v>0</v>
      </c>
      <c r="J28" s="39">
        <f t="shared" si="2"/>
        <v>0</v>
      </c>
      <c r="K28" s="51"/>
      <c r="L28" s="51"/>
    </row>
    <row r="29" spans="1:12">
      <c r="A29" s="256">
        <v>6</v>
      </c>
      <c r="B29" s="238" t="s">
        <v>25</v>
      </c>
      <c r="C29" s="257">
        <v>0</v>
      </c>
      <c r="D29" s="258">
        <v>0</v>
      </c>
      <c r="E29" s="257">
        <v>0</v>
      </c>
      <c r="F29" s="258">
        <v>0</v>
      </c>
      <c r="G29" s="257">
        <v>0</v>
      </c>
      <c r="H29" s="258">
        <v>0</v>
      </c>
      <c r="I29" s="257">
        <f t="shared" si="1"/>
        <v>0</v>
      </c>
      <c r="J29" s="258">
        <f t="shared" si="2"/>
        <v>0</v>
      </c>
      <c r="K29" s="51"/>
      <c r="L29" s="51"/>
    </row>
    <row r="30" spans="1:12" s="15" customFormat="1">
      <c r="A30" s="259">
        <v>7</v>
      </c>
      <c r="B30" s="260" t="s">
        <v>234</v>
      </c>
      <c r="C30" s="261">
        <v>0</v>
      </c>
      <c r="D30" s="262">
        <v>0</v>
      </c>
      <c r="E30" s="261">
        <v>0</v>
      </c>
      <c r="F30" s="262">
        <v>0</v>
      </c>
      <c r="G30" s="261">
        <v>0</v>
      </c>
      <c r="H30" s="262">
        <v>0</v>
      </c>
      <c r="I30" s="261">
        <f t="shared" si="1"/>
        <v>0</v>
      </c>
      <c r="J30" s="262">
        <f t="shared" si="2"/>
        <v>0</v>
      </c>
      <c r="K30" s="51"/>
      <c r="L30" s="51"/>
    </row>
    <row r="31" spans="1:12" s="23" customFormat="1">
      <c r="A31" s="263">
        <v>8</v>
      </c>
      <c r="B31" s="97" t="s">
        <v>214</v>
      </c>
      <c r="C31" s="261">
        <v>0</v>
      </c>
      <c r="D31" s="262">
        <v>0</v>
      </c>
      <c r="E31" s="261">
        <v>0</v>
      </c>
      <c r="F31" s="262">
        <v>0</v>
      </c>
      <c r="G31" s="261">
        <v>0</v>
      </c>
      <c r="H31" s="262">
        <v>0</v>
      </c>
      <c r="I31" s="261">
        <f t="shared" si="1"/>
        <v>0</v>
      </c>
      <c r="J31" s="262">
        <f t="shared" si="2"/>
        <v>0</v>
      </c>
      <c r="K31" s="51"/>
      <c r="L31" s="51"/>
    </row>
    <row r="32" spans="1:12" s="4" customFormat="1">
      <c r="A32" s="534" t="s">
        <v>128</v>
      </c>
      <c r="B32" s="534"/>
      <c r="C32" s="264">
        <f t="shared" ref="C32:H32" si="4">SUM(C24:C30)</f>
        <v>0</v>
      </c>
      <c r="D32" s="265">
        <f t="shared" si="4"/>
        <v>0</v>
      </c>
      <c r="E32" s="264">
        <f t="shared" si="4"/>
        <v>2</v>
      </c>
      <c r="F32" s="265">
        <f t="shared" si="4"/>
        <v>50</v>
      </c>
      <c r="G32" s="264">
        <f t="shared" si="4"/>
        <v>0</v>
      </c>
      <c r="H32" s="265">
        <f t="shared" si="4"/>
        <v>0</v>
      </c>
      <c r="I32" s="264">
        <f t="shared" si="1"/>
        <v>2</v>
      </c>
      <c r="J32" s="265">
        <f t="shared" si="2"/>
        <v>50</v>
      </c>
      <c r="K32" s="52"/>
      <c r="L32" s="52"/>
    </row>
    <row r="33" spans="1:12">
      <c r="A33" s="252">
        <v>1</v>
      </c>
      <c r="B33" s="253" t="s">
        <v>27</v>
      </c>
      <c r="C33" s="31">
        <v>0</v>
      </c>
      <c r="D33" s="91">
        <v>0</v>
      </c>
      <c r="E33" s="31">
        <v>59</v>
      </c>
      <c r="F33" s="91">
        <f>967.62</f>
        <v>967.62</v>
      </c>
      <c r="G33" s="31">
        <v>7</v>
      </c>
      <c r="H33" s="91">
        <v>159.52000000000001</v>
      </c>
      <c r="I33" s="31">
        <f t="shared" si="1"/>
        <v>66</v>
      </c>
      <c r="J33" s="91">
        <f t="shared" si="2"/>
        <v>1127.1400000000001</v>
      </c>
      <c r="K33" s="51"/>
      <c r="L33" s="51"/>
    </row>
    <row r="34" spans="1:12" s="4" customFormat="1">
      <c r="A34" s="535" t="s">
        <v>129</v>
      </c>
      <c r="B34" s="536"/>
      <c r="C34" s="163">
        <v>0</v>
      </c>
      <c r="D34" s="164">
        <v>0</v>
      </c>
      <c r="E34" s="163">
        <f>E33</f>
        <v>59</v>
      </c>
      <c r="F34" s="164">
        <f>F33</f>
        <v>967.62</v>
      </c>
      <c r="G34" s="163">
        <f>G33</f>
        <v>7</v>
      </c>
      <c r="H34" s="164">
        <f>H33</f>
        <v>159.52000000000001</v>
      </c>
      <c r="I34" s="163">
        <f t="shared" si="1"/>
        <v>66</v>
      </c>
      <c r="J34" s="164">
        <f t="shared" si="2"/>
        <v>1127.1400000000001</v>
      </c>
      <c r="K34" s="52"/>
      <c r="L34" s="52"/>
    </row>
    <row r="35" spans="1:12">
      <c r="A35" s="259">
        <v>1</v>
      </c>
      <c r="B35" s="266" t="s">
        <v>28</v>
      </c>
      <c r="C35" s="31">
        <v>161</v>
      </c>
      <c r="D35" s="91">
        <v>1181.28</v>
      </c>
      <c r="E35" s="31">
        <v>153</v>
      </c>
      <c r="F35" s="91">
        <v>1132.21</v>
      </c>
      <c r="G35" s="31">
        <v>0</v>
      </c>
      <c r="H35" s="91">
        <v>0</v>
      </c>
      <c r="I35" s="31">
        <f t="shared" si="1"/>
        <v>314</v>
      </c>
      <c r="J35" s="91">
        <f t="shared" si="2"/>
        <v>2313.4899999999998</v>
      </c>
      <c r="K35" s="51"/>
      <c r="L35" s="51"/>
    </row>
    <row r="36" spans="1:12" s="4" customFormat="1">
      <c r="A36" s="537" t="s">
        <v>226</v>
      </c>
      <c r="B36" s="532"/>
      <c r="C36" s="152">
        <f t="shared" ref="C36:H36" si="5">SUM(C35)</f>
        <v>161</v>
      </c>
      <c r="D36" s="136">
        <f t="shared" si="5"/>
        <v>1181.28</v>
      </c>
      <c r="E36" s="152">
        <f t="shared" si="5"/>
        <v>153</v>
      </c>
      <c r="F36" s="136">
        <f t="shared" si="5"/>
        <v>1132.21</v>
      </c>
      <c r="G36" s="152">
        <f t="shared" si="5"/>
        <v>0</v>
      </c>
      <c r="H36" s="136">
        <f t="shared" si="5"/>
        <v>0</v>
      </c>
      <c r="I36" s="152">
        <f t="shared" si="1"/>
        <v>314</v>
      </c>
      <c r="J36" s="136">
        <f t="shared" si="2"/>
        <v>2313.4899999999998</v>
      </c>
      <c r="K36" s="52"/>
      <c r="L36" s="52"/>
    </row>
    <row r="37" spans="1:12" s="4" customFormat="1">
      <c r="A37" s="531" t="s">
        <v>120</v>
      </c>
      <c r="B37" s="532"/>
      <c r="C37" s="152">
        <f t="shared" ref="C37:H37" si="6">C23+C32+C34+C36</f>
        <v>161</v>
      </c>
      <c r="D37" s="136">
        <f t="shared" si="6"/>
        <v>1181.28</v>
      </c>
      <c r="E37" s="152">
        <f t="shared" si="6"/>
        <v>1382</v>
      </c>
      <c r="F37" s="136">
        <f t="shared" si="6"/>
        <v>28434.849999999995</v>
      </c>
      <c r="G37" s="152">
        <f t="shared" si="6"/>
        <v>307</v>
      </c>
      <c r="H37" s="136">
        <f t="shared" si="6"/>
        <v>4470.7600000000011</v>
      </c>
      <c r="I37" s="152">
        <f t="shared" si="1"/>
        <v>1850</v>
      </c>
      <c r="J37" s="136">
        <f t="shared" si="2"/>
        <v>34086.889999999992</v>
      </c>
      <c r="K37" s="52"/>
      <c r="L37" s="52"/>
    </row>
    <row r="38" spans="1:12">
      <c r="A38" s="12"/>
      <c r="B38" s="12"/>
      <c r="C38" s="12"/>
      <c r="D38" s="72"/>
      <c r="E38" s="12"/>
      <c r="F38" s="72"/>
      <c r="G38" s="12"/>
      <c r="H38" s="72"/>
      <c r="I38" s="12"/>
      <c r="J38" s="72"/>
      <c r="K38" s="51"/>
      <c r="L38" s="51"/>
    </row>
    <row r="39" spans="1:12">
      <c r="J39" s="24"/>
    </row>
    <row r="67" ht="17.25" customHeight="1"/>
  </sheetData>
  <mergeCells count="15">
    <mergeCell ref="A1:J1"/>
    <mergeCell ref="A37:B37"/>
    <mergeCell ref="A3:J3"/>
    <mergeCell ref="A23:B23"/>
    <mergeCell ref="A32:B32"/>
    <mergeCell ref="A34:B34"/>
    <mergeCell ref="A36:B36"/>
    <mergeCell ref="A2:J2"/>
    <mergeCell ref="C5:D5"/>
    <mergeCell ref="E5:F5"/>
    <mergeCell ref="G5:H5"/>
    <mergeCell ref="I5:J5"/>
    <mergeCell ref="A4:A6"/>
    <mergeCell ref="B4:B6"/>
    <mergeCell ref="C4:J4"/>
  </mergeCells>
  <printOptions gridLines="1"/>
  <pageMargins left="0.25" right="0.25" top="0.75" bottom="0.75" header="0.3" footer="0.3"/>
  <pageSetup paperSize="9" scale="94" orientation="portrait" r:id="rId1"/>
  <ignoredErrors>
    <ignoredError sqref="C32:H32 C36:H37 C33:D33 G33 C34:D34 K34:L34 K33:L33 G35:H35 K35:L35 K32:L32 K36:L3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L36"/>
  <sheetViews>
    <sheetView topLeftCell="A7" workbookViewId="0">
      <selection sqref="A1:J36"/>
    </sheetView>
  </sheetViews>
  <sheetFormatPr defaultRowHeight="15"/>
  <cols>
    <col min="1" max="1" width="7.5703125" customWidth="1"/>
    <col min="2" max="2" width="11.140625" customWidth="1"/>
    <col min="3" max="3" width="9.28515625" bestFit="1" customWidth="1"/>
    <col min="4" max="4" width="9.28515625" style="24" bestFit="1" customWidth="1"/>
    <col min="5" max="5" width="9.28515625" bestFit="1" customWidth="1"/>
    <col min="6" max="6" width="9.28515625" style="24" bestFit="1" customWidth="1"/>
    <col min="7" max="7" width="9.28515625" bestFit="1" customWidth="1"/>
    <col min="8" max="8" width="11.42578125" style="24" customWidth="1"/>
    <col min="9" max="9" width="9.28515625" style="19" bestFit="1" customWidth="1"/>
    <col min="10" max="10" width="9.85546875" style="24" bestFit="1" customWidth="1"/>
    <col min="11" max="11" width="4.42578125" customWidth="1"/>
    <col min="12" max="12" width="13.140625" customWidth="1"/>
    <col min="13" max="13" width="15" customWidth="1"/>
  </cols>
  <sheetData>
    <row r="1" spans="1:12" s="15" customFormat="1" ht="15.75">
      <c r="A1" s="484">
        <v>63</v>
      </c>
      <c r="B1" s="484"/>
      <c r="C1" s="484"/>
      <c r="D1" s="543"/>
      <c r="E1" s="484"/>
      <c r="F1" s="543"/>
      <c r="G1" s="484"/>
      <c r="H1" s="543"/>
      <c r="I1" s="484"/>
      <c r="J1" s="543"/>
    </row>
    <row r="2" spans="1:12" ht="18" customHeight="1">
      <c r="A2" s="533" t="s">
        <v>253</v>
      </c>
      <c r="B2" s="533"/>
      <c r="C2" s="533"/>
      <c r="D2" s="540"/>
      <c r="E2" s="533"/>
      <c r="F2" s="540"/>
      <c r="G2" s="533"/>
      <c r="H2" s="540"/>
      <c r="I2" s="533"/>
      <c r="J2" s="540"/>
    </row>
    <row r="3" spans="1:12" ht="18" customHeight="1">
      <c r="A3" s="541" t="s">
        <v>478</v>
      </c>
      <c r="B3" s="541"/>
      <c r="C3" s="541"/>
      <c r="D3" s="542"/>
      <c r="E3" s="541"/>
      <c r="F3" s="542"/>
      <c r="G3" s="541"/>
      <c r="H3" s="542"/>
      <c r="I3" s="541"/>
      <c r="J3" s="542"/>
    </row>
    <row r="4" spans="1:12">
      <c r="A4" s="492" t="s">
        <v>58</v>
      </c>
      <c r="B4" s="492" t="s">
        <v>30</v>
      </c>
      <c r="C4" s="538" t="s">
        <v>96</v>
      </c>
      <c r="D4" s="545"/>
      <c r="E4" s="538" t="s">
        <v>97</v>
      </c>
      <c r="F4" s="545"/>
      <c r="G4" s="538" t="s">
        <v>101</v>
      </c>
      <c r="H4" s="545"/>
      <c r="I4" s="466" t="s">
        <v>117</v>
      </c>
      <c r="J4" s="544"/>
    </row>
    <row r="5" spans="1:12">
      <c r="A5" s="492"/>
      <c r="B5" s="492"/>
      <c r="C5" s="249" t="s">
        <v>98</v>
      </c>
      <c r="D5" s="177" t="s">
        <v>99</v>
      </c>
      <c r="E5" s="249" t="s">
        <v>98</v>
      </c>
      <c r="F5" s="177" t="s">
        <v>99</v>
      </c>
      <c r="G5" s="249" t="s">
        <v>98</v>
      </c>
      <c r="H5" s="177" t="s">
        <v>99</v>
      </c>
      <c r="I5" s="176" t="s">
        <v>98</v>
      </c>
      <c r="J5" s="177" t="s">
        <v>99</v>
      </c>
    </row>
    <row r="6" spans="1:12">
      <c r="A6" s="120">
        <f>ROW(A1)</f>
        <v>1</v>
      </c>
      <c r="B6" s="120" t="s">
        <v>4</v>
      </c>
      <c r="C6" s="31">
        <v>0</v>
      </c>
      <c r="D6" s="91">
        <v>0</v>
      </c>
      <c r="E6" s="31">
        <v>0</v>
      </c>
      <c r="F6" s="91">
        <v>0</v>
      </c>
      <c r="G6" s="31">
        <v>0</v>
      </c>
      <c r="H6" s="91">
        <v>0</v>
      </c>
      <c r="I6" s="31">
        <v>0</v>
      </c>
      <c r="J6" s="91">
        <v>0</v>
      </c>
    </row>
    <row r="7" spans="1:12" s="12" customFormat="1">
      <c r="A7" s="120">
        <f t="shared" ref="A7:A21" si="0">ROW(A2)</f>
        <v>2</v>
      </c>
      <c r="B7" s="120" t="s">
        <v>5</v>
      </c>
      <c r="C7" s="31">
        <v>38</v>
      </c>
      <c r="D7" s="91">
        <v>116.69</v>
      </c>
      <c r="E7" s="31">
        <v>38</v>
      </c>
      <c r="F7" s="91">
        <v>115.98</v>
      </c>
      <c r="G7" s="31">
        <v>31</v>
      </c>
      <c r="H7" s="91">
        <v>105.73</v>
      </c>
      <c r="I7" s="31">
        <v>2</v>
      </c>
      <c r="J7" s="91">
        <v>2.0499999999999998</v>
      </c>
      <c r="K7" s="51"/>
      <c r="L7" s="51"/>
    </row>
    <row r="8" spans="1:12">
      <c r="A8" s="120">
        <f t="shared" si="0"/>
        <v>3</v>
      </c>
      <c r="B8" s="120" t="s">
        <v>6</v>
      </c>
      <c r="C8" s="31">
        <v>0</v>
      </c>
      <c r="D8" s="91">
        <v>0</v>
      </c>
      <c r="E8" s="31">
        <v>0</v>
      </c>
      <c r="F8" s="91">
        <v>0</v>
      </c>
      <c r="G8" s="31">
        <v>1</v>
      </c>
      <c r="H8" s="91">
        <v>1</v>
      </c>
      <c r="I8" s="31">
        <v>0</v>
      </c>
      <c r="J8" s="91">
        <v>0</v>
      </c>
      <c r="K8" s="51"/>
      <c r="L8" s="51"/>
    </row>
    <row r="9" spans="1:12">
      <c r="A9" s="120">
        <f t="shared" si="0"/>
        <v>4</v>
      </c>
      <c r="B9" s="120" t="s">
        <v>7</v>
      </c>
      <c r="C9" s="31">
        <v>0</v>
      </c>
      <c r="D9" s="91">
        <v>0</v>
      </c>
      <c r="E9" s="31">
        <v>0</v>
      </c>
      <c r="F9" s="91">
        <v>0</v>
      </c>
      <c r="G9" s="31">
        <v>0</v>
      </c>
      <c r="H9" s="91">
        <v>0</v>
      </c>
      <c r="I9" s="31">
        <v>0</v>
      </c>
      <c r="J9" s="91">
        <v>0</v>
      </c>
      <c r="K9" s="51"/>
      <c r="L9" s="51"/>
    </row>
    <row r="10" spans="1:12">
      <c r="A10" s="120">
        <f t="shared" si="0"/>
        <v>5</v>
      </c>
      <c r="B10" s="120" t="s">
        <v>8</v>
      </c>
      <c r="C10" s="31">
        <v>2</v>
      </c>
      <c r="D10" s="91">
        <v>9.32</v>
      </c>
      <c r="E10" s="31">
        <v>2</v>
      </c>
      <c r="F10" s="91">
        <v>9.32</v>
      </c>
      <c r="G10" s="31">
        <v>11</v>
      </c>
      <c r="H10" s="91">
        <v>25.02</v>
      </c>
      <c r="I10" s="31">
        <v>0</v>
      </c>
      <c r="J10" s="91">
        <v>0</v>
      </c>
      <c r="K10" s="51"/>
      <c r="L10" s="51"/>
    </row>
    <row r="11" spans="1:12">
      <c r="A11" s="120">
        <f t="shared" si="0"/>
        <v>6</v>
      </c>
      <c r="B11" s="120" t="s">
        <v>9</v>
      </c>
      <c r="C11" s="31">
        <v>0</v>
      </c>
      <c r="D11" s="91">
        <v>0</v>
      </c>
      <c r="E11" s="31">
        <v>0</v>
      </c>
      <c r="F11" s="91"/>
      <c r="G11" s="31">
        <v>10</v>
      </c>
      <c r="H11" s="91">
        <v>26.2</v>
      </c>
      <c r="I11" s="31">
        <v>0</v>
      </c>
      <c r="J11" s="91">
        <v>0</v>
      </c>
      <c r="K11" s="51"/>
      <c r="L11" s="51"/>
    </row>
    <row r="12" spans="1:12">
      <c r="A12" s="120">
        <f t="shared" si="0"/>
        <v>7</v>
      </c>
      <c r="B12" s="120" t="s">
        <v>11</v>
      </c>
      <c r="C12" s="31">
        <v>0</v>
      </c>
      <c r="D12" s="91">
        <v>0</v>
      </c>
      <c r="E12" s="31">
        <v>0</v>
      </c>
      <c r="F12" s="91">
        <v>0</v>
      </c>
      <c r="G12" s="31">
        <v>1</v>
      </c>
      <c r="H12" s="91">
        <v>5.44</v>
      </c>
      <c r="I12" s="31">
        <v>0</v>
      </c>
      <c r="J12" s="91">
        <v>0</v>
      </c>
      <c r="K12" s="51"/>
      <c r="L12" s="51"/>
    </row>
    <row r="13" spans="1:12">
      <c r="A13" s="120">
        <f t="shared" si="0"/>
        <v>8</v>
      </c>
      <c r="B13" s="120" t="s">
        <v>12</v>
      </c>
      <c r="C13" s="31">
        <v>0</v>
      </c>
      <c r="D13" s="91">
        <v>0</v>
      </c>
      <c r="E13" s="31">
        <v>0</v>
      </c>
      <c r="F13" s="91">
        <v>0</v>
      </c>
      <c r="G13" s="31">
        <v>0</v>
      </c>
      <c r="H13" s="91">
        <v>0</v>
      </c>
      <c r="I13" s="31">
        <v>0</v>
      </c>
      <c r="J13" s="91">
        <v>0</v>
      </c>
    </row>
    <row r="14" spans="1:12">
      <c r="A14" s="120">
        <f t="shared" si="0"/>
        <v>9</v>
      </c>
      <c r="B14" s="120" t="s">
        <v>13</v>
      </c>
      <c r="C14" s="31">
        <v>0</v>
      </c>
      <c r="D14" s="91">
        <v>0</v>
      </c>
      <c r="E14" s="31">
        <v>0</v>
      </c>
      <c r="F14" s="91"/>
      <c r="G14" s="31">
        <v>1</v>
      </c>
      <c r="H14" s="91">
        <v>9.24</v>
      </c>
      <c r="I14" s="31">
        <v>0</v>
      </c>
      <c r="J14" s="91">
        <v>0</v>
      </c>
    </row>
    <row r="15" spans="1:12">
      <c r="A15" s="120">
        <f t="shared" si="0"/>
        <v>10</v>
      </c>
      <c r="B15" s="120" t="s">
        <v>14</v>
      </c>
      <c r="C15" s="31">
        <v>0</v>
      </c>
      <c r="D15" s="91">
        <v>0</v>
      </c>
      <c r="E15" s="31">
        <v>0</v>
      </c>
      <c r="F15" s="91">
        <v>0</v>
      </c>
      <c r="G15" s="31">
        <v>40</v>
      </c>
      <c r="H15" s="91">
        <v>103.48</v>
      </c>
      <c r="I15" s="31">
        <v>8</v>
      </c>
      <c r="J15" s="91">
        <v>25.78</v>
      </c>
    </row>
    <row r="16" spans="1:12">
      <c r="A16" s="120">
        <f t="shared" si="0"/>
        <v>11</v>
      </c>
      <c r="B16" s="120" t="s">
        <v>15</v>
      </c>
      <c r="C16" s="31">
        <v>0</v>
      </c>
      <c r="D16" s="91">
        <v>0</v>
      </c>
      <c r="E16" s="31">
        <v>0</v>
      </c>
      <c r="F16" s="91">
        <v>0</v>
      </c>
      <c r="G16" s="31">
        <v>0</v>
      </c>
      <c r="H16" s="91">
        <v>0</v>
      </c>
      <c r="I16" s="31">
        <v>0</v>
      </c>
      <c r="J16" s="91">
        <v>0</v>
      </c>
    </row>
    <row r="17" spans="1:10">
      <c r="A17" s="120">
        <f t="shared" si="0"/>
        <v>12</v>
      </c>
      <c r="B17" s="120" t="s">
        <v>16</v>
      </c>
      <c r="C17" s="31">
        <v>14</v>
      </c>
      <c r="D17" s="91">
        <v>67.25</v>
      </c>
      <c r="E17" s="31">
        <v>14</v>
      </c>
      <c r="F17" s="91">
        <v>67.25</v>
      </c>
      <c r="G17" s="31">
        <v>325</v>
      </c>
      <c r="H17" s="91">
        <v>1018.19</v>
      </c>
      <c r="I17" s="31">
        <v>48</v>
      </c>
      <c r="J17" s="91">
        <v>155.11000000000001</v>
      </c>
    </row>
    <row r="18" spans="1:10">
      <c r="A18" s="120">
        <f t="shared" si="0"/>
        <v>13</v>
      </c>
      <c r="B18" s="120" t="s">
        <v>17</v>
      </c>
      <c r="C18" s="31">
        <v>0</v>
      </c>
      <c r="D18" s="91">
        <v>0</v>
      </c>
      <c r="E18" s="31">
        <v>0</v>
      </c>
      <c r="F18" s="91">
        <v>0</v>
      </c>
      <c r="G18" s="31">
        <v>4</v>
      </c>
      <c r="H18" s="91">
        <v>8.5500000000000007</v>
      </c>
      <c r="I18" s="31">
        <v>0</v>
      </c>
      <c r="J18" s="91">
        <v>0</v>
      </c>
    </row>
    <row r="19" spans="1:10">
      <c r="A19" s="120">
        <f t="shared" si="0"/>
        <v>14</v>
      </c>
      <c r="B19" s="120" t="s">
        <v>18</v>
      </c>
      <c r="C19" s="31">
        <v>1</v>
      </c>
      <c r="D19" s="91">
        <v>7.94</v>
      </c>
      <c r="E19" s="31">
        <v>1</v>
      </c>
      <c r="F19" s="91">
        <v>5.69</v>
      </c>
      <c r="G19" s="31">
        <v>23</v>
      </c>
      <c r="H19" s="91">
        <v>132.69</v>
      </c>
      <c r="I19" s="31">
        <v>0</v>
      </c>
      <c r="J19" s="91">
        <v>0</v>
      </c>
    </row>
    <row r="20" spans="1:10">
      <c r="A20" s="120">
        <f t="shared" si="0"/>
        <v>15</v>
      </c>
      <c r="B20" s="120" t="s">
        <v>19</v>
      </c>
      <c r="C20" s="31">
        <v>0</v>
      </c>
      <c r="D20" s="91">
        <v>0</v>
      </c>
      <c r="E20" s="31">
        <v>0</v>
      </c>
      <c r="F20" s="91">
        <v>0</v>
      </c>
      <c r="G20" s="31">
        <v>8</v>
      </c>
      <c r="H20" s="91">
        <v>18.809999999999999</v>
      </c>
      <c r="I20" s="31">
        <v>5</v>
      </c>
      <c r="J20" s="91">
        <v>12.09</v>
      </c>
    </row>
    <row r="21" spans="1:10">
      <c r="A21" s="120">
        <f t="shared" si="0"/>
        <v>16</v>
      </c>
      <c r="B21" s="120" t="s">
        <v>20</v>
      </c>
      <c r="C21" s="31">
        <v>0</v>
      </c>
      <c r="D21" s="91">
        <v>0</v>
      </c>
      <c r="E21" s="31">
        <v>0</v>
      </c>
      <c r="F21" s="91">
        <v>0</v>
      </c>
      <c r="G21" s="31">
        <v>6</v>
      </c>
      <c r="H21" s="91">
        <v>33.18</v>
      </c>
      <c r="I21" s="31">
        <v>0</v>
      </c>
      <c r="J21" s="91">
        <v>0</v>
      </c>
    </row>
    <row r="22" spans="1:10" s="4" customFormat="1">
      <c r="A22" s="456" t="s">
        <v>228</v>
      </c>
      <c r="B22" s="458"/>
      <c r="C22" s="152">
        <f>SUM(C6:C21)</f>
        <v>55</v>
      </c>
      <c r="D22" s="136">
        <f t="shared" ref="D22:J22" si="1">SUM(D6:D21)</f>
        <v>201.2</v>
      </c>
      <c r="E22" s="152">
        <f t="shared" si="1"/>
        <v>55</v>
      </c>
      <c r="F22" s="136">
        <f t="shared" si="1"/>
        <v>198.24</v>
      </c>
      <c r="G22" s="152">
        <f t="shared" si="1"/>
        <v>461</v>
      </c>
      <c r="H22" s="136">
        <f t="shared" si="1"/>
        <v>1487.5300000000002</v>
      </c>
      <c r="I22" s="152">
        <f t="shared" si="1"/>
        <v>63</v>
      </c>
      <c r="J22" s="136">
        <f t="shared" si="1"/>
        <v>195.03000000000003</v>
      </c>
    </row>
    <row r="23" spans="1:10">
      <c r="A23" s="120">
        <v>1</v>
      </c>
      <c r="B23" s="120" t="s">
        <v>21</v>
      </c>
      <c r="C23" s="31">
        <v>0</v>
      </c>
      <c r="D23" s="91">
        <v>0</v>
      </c>
      <c r="E23" s="31">
        <v>0</v>
      </c>
      <c r="F23" s="91">
        <v>0</v>
      </c>
      <c r="G23" s="31">
        <v>1</v>
      </c>
      <c r="H23" s="91">
        <v>4</v>
      </c>
      <c r="I23" s="31">
        <v>0</v>
      </c>
      <c r="J23" s="91">
        <v>0</v>
      </c>
    </row>
    <row r="24" spans="1:10">
      <c r="A24" s="120">
        <v>2</v>
      </c>
      <c r="B24" s="120" t="s">
        <v>22</v>
      </c>
      <c r="C24" s="31">
        <v>0</v>
      </c>
      <c r="D24" s="91">
        <v>0</v>
      </c>
      <c r="E24" s="31">
        <v>0</v>
      </c>
      <c r="F24" s="91"/>
      <c r="G24" s="31">
        <v>0</v>
      </c>
      <c r="H24" s="91">
        <v>0</v>
      </c>
      <c r="I24" s="31">
        <v>0</v>
      </c>
      <c r="J24" s="91">
        <v>0</v>
      </c>
    </row>
    <row r="25" spans="1:10">
      <c r="A25" s="120">
        <v>3</v>
      </c>
      <c r="B25" s="120" t="s">
        <v>10</v>
      </c>
      <c r="C25" s="31">
        <v>1</v>
      </c>
      <c r="D25" s="91">
        <v>4.45</v>
      </c>
      <c r="E25" s="31">
        <v>1</v>
      </c>
      <c r="F25" s="91">
        <v>4.45</v>
      </c>
      <c r="G25" s="31">
        <v>1</v>
      </c>
      <c r="H25" s="91">
        <v>4.45</v>
      </c>
      <c r="I25" s="31">
        <v>0</v>
      </c>
      <c r="J25" s="91">
        <v>0</v>
      </c>
    </row>
    <row r="26" spans="1:10" ht="18.75" customHeight="1">
      <c r="A26" s="120">
        <v>4</v>
      </c>
      <c r="B26" s="120" t="s">
        <v>23</v>
      </c>
      <c r="C26" s="31">
        <v>0</v>
      </c>
      <c r="D26" s="91">
        <v>0</v>
      </c>
      <c r="E26" s="31">
        <v>0</v>
      </c>
      <c r="F26" s="91">
        <v>0</v>
      </c>
      <c r="G26" s="31">
        <v>0</v>
      </c>
      <c r="H26" s="91">
        <v>0</v>
      </c>
      <c r="I26" s="31">
        <v>0</v>
      </c>
      <c r="J26" s="91">
        <v>0</v>
      </c>
    </row>
    <row r="27" spans="1:10">
      <c r="A27" s="120">
        <v>5</v>
      </c>
      <c r="B27" s="120" t="s">
        <v>24</v>
      </c>
      <c r="C27" s="31">
        <v>0</v>
      </c>
      <c r="D27" s="91">
        <v>0</v>
      </c>
      <c r="E27" s="31">
        <v>0</v>
      </c>
      <c r="F27" s="91"/>
      <c r="G27" s="31">
        <v>0</v>
      </c>
      <c r="H27" s="91">
        <v>0</v>
      </c>
      <c r="I27" s="31">
        <v>0</v>
      </c>
      <c r="J27" s="91">
        <v>0</v>
      </c>
    </row>
    <row r="28" spans="1:10">
      <c r="A28" s="120">
        <v>6</v>
      </c>
      <c r="B28" s="120" t="s">
        <v>25</v>
      </c>
      <c r="C28" s="31">
        <v>0</v>
      </c>
      <c r="D28" s="91">
        <v>0</v>
      </c>
      <c r="E28" s="31">
        <v>0</v>
      </c>
      <c r="F28" s="91">
        <v>0</v>
      </c>
      <c r="G28" s="31">
        <v>0</v>
      </c>
      <c r="H28" s="91">
        <v>0</v>
      </c>
      <c r="I28" s="31">
        <v>0</v>
      </c>
      <c r="J28" s="91">
        <v>0</v>
      </c>
    </row>
    <row r="29" spans="1:10" ht="17.25" customHeight="1">
      <c r="A29" s="120">
        <v>7</v>
      </c>
      <c r="B29" s="120" t="s">
        <v>559</v>
      </c>
      <c r="C29" s="31">
        <v>0</v>
      </c>
      <c r="D29" s="91">
        <v>0</v>
      </c>
      <c r="E29" s="31">
        <v>0</v>
      </c>
      <c r="F29" s="91">
        <v>0</v>
      </c>
      <c r="G29" s="31">
        <v>0</v>
      </c>
      <c r="H29" s="91">
        <v>0</v>
      </c>
      <c r="I29" s="31">
        <v>0</v>
      </c>
      <c r="J29" s="91">
        <v>0</v>
      </c>
    </row>
    <row r="30" spans="1:10" s="15" customFormat="1" ht="15" customHeight="1">
      <c r="A30" s="120">
        <v>8</v>
      </c>
      <c r="B30" s="120" t="s">
        <v>214</v>
      </c>
      <c r="C30" s="31">
        <v>0</v>
      </c>
      <c r="D30" s="91">
        <v>0</v>
      </c>
      <c r="E30" s="31">
        <v>0</v>
      </c>
      <c r="F30" s="91">
        <v>0</v>
      </c>
      <c r="G30" s="31">
        <v>0</v>
      </c>
      <c r="H30" s="91">
        <v>0</v>
      </c>
      <c r="I30" s="31">
        <v>0</v>
      </c>
      <c r="J30" s="91">
        <v>0</v>
      </c>
    </row>
    <row r="31" spans="1:10" s="4" customFormat="1" ht="15.75" customHeight="1">
      <c r="A31" s="456" t="s">
        <v>128</v>
      </c>
      <c r="B31" s="458"/>
      <c r="C31" s="152">
        <f>SUM(C23:C30)</f>
        <v>1</v>
      </c>
      <c r="D31" s="136">
        <f t="shared" ref="D31:J31" si="2">SUM(D23:D30)</f>
        <v>4.45</v>
      </c>
      <c r="E31" s="152">
        <f t="shared" si="2"/>
        <v>1</v>
      </c>
      <c r="F31" s="136">
        <f t="shared" si="2"/>
        <v>4.45</v>
      </c>
      <c r="G31" s="152">
        <f t="shared" si="2"/>
        <v>2</v>
      </c>
      <c r="H31" s="136">
        <f t="shared" si="2"/>
        <v>8.4499999999999993</v>
      </c>
      <c r="I31" s="152">
        <f t="shared" si="2"/>
        <v>0</v>
      </c>
      <c r="J31" s="136">
        <f t="shared" si="2"/>
        <v>0</v>
      </c>
    </row>
    <row r="32" spans="1:10">
      <c r="A32" s="120">
        <v>1</v>
      </c>
      <c r="B32" s="120" t="s">
        <v>27</v>
      </c>
      <c r="C32" s="31">
        <v>0</v>
      </c>
      <c r="D32" s="91">
        <v>0</v>
      </c>
      <c r="E32" s="31">
        <v>0</v>
      </c>
      <c r="F32" s="91">
        <v>0</v>
      </c>
      <c r="G32" s="31">
        <v>6</v>
      </c>
      <c r="H32" s="91">
        <v>20.66</v>
      </c>
      <c r="I32" s="31">
        <v>0</v>
      </c>
      <c r="J32" s="91">
        <v>0</v>
      </c>
    </row>
    <row r="33" spans="1:12" s="4" customFormat="1">
      <c r="A33" s="456" t="s">
        <v>129</v>
      </c>
      <c r="B33" s="458"/>
      <c r="C33" s="250">
        <f>C32</f>
        <v>0</v>
      </c>
      <c r="D33" s="251">
        <f t="shared" ref="D33:J33" si="3">D32</f>
        <v>0</v>
      </c>
      <c r="E33" s="250">
        <f t="shared" si="3"/>
        <v>0</v>
      </c>
      <c r="F33" s="251">
        <f t="shared" si="3"/>
        <v>0</v>
      </c>
      <c r="G33" s="250">
        <f t="shared" si="3"/>
        <v>6</v>
      </c>
      <c r="H33" s="251">
        <f t="shared" si="3"/>
        <v>20.66</v>
      </c>
      <c r="I33" s="250">
        <f t="shared" si="3"/>
        <v>0</v>
      </c>
      <c r="J33" s="251">
        <f t="shared" si="3"/>
        <v>0</v>
      </c>
    </row>
    <row r="34" spans="1:12" ht="15.75" customHeight="1">
      <c r="A34" s="120">
        <v>1</v>
      </c>
      <c r="B34" s="120" t="s">
        <v>28</v>
      </c>
      <c r="C34" s="31">
        <v>0</v>
      </c>
      <c r="D34" s="91">
        <v>0</v>
      </c>
      <c r="E34" s="31">
        <v>0</v>
      </c>
      <c r="F34" s="91">
        <v>0</v>
      </c>
      <c r="G34" s="31">
        <v>11</v>
      </c>
      <c r="H34" s="91">
        <v>48.6</v>
      </c>
      <c r="I34" s="31">
        <v>0</v>
      </c>
      <c r="J34" s="91">
        <v>0</v>
      </c>
      <c r="L34" s="24"/>
    </row>
    <row r="35" spans="1:12" s="4" customFormat="1">
      <c r="A35" s="456" t="s">
        <v>226</v>
      </c>
      <c r="B35" s="458"/>
      <c r="C35" s="152">
        <f>C34</f>
        <v>0</v>
      </c>
      <c r="D35" s="136">
        <f t="shared" ref="D35:J35" si="4">D34</f>
        <v>0</v>
      </c>
      <c r="E35" s="152">
        <f t="shared" si="4"/>
        <v>0</v>
      </c>
      <c r="F35" s="136">
        <f t="shared" si="4"/>
        <v>0</v>
      </c>
      <c r="G35" s="152">
        <f t="shared" si="4"/>
        <v>11</v>
      </c>
      <c r="H35" s="136">
        <f t="shared" si="4"/>
        <v>48.6</v>
      </c>
      <c r="I35" s="153">
        <f t="shared" si="4"/>
        <v>0</v>
      </c>
      <c r="J35" s="136">
        <f t="shared" si="4"/>
        <v>0</v>
      </c>
      <c r="L35" s="8"/>
    </row>
    <row r="36" spans="1:12" s="4" customFormat="1">
      <c r="A36" s="456" t="s">
        <v>252</v>
      </c>
      <c r="B36" s="458"/>
      <c r="C36" s="152">
        <f>C22+C31+C33+C35</f>
        <v>56</v>
      </c>
      <c r="D36" s="136">
        <f t="shared" ref="D36:J36" si="5">D22+D31+D33+D35</f>
        <v>205.64999999999998</v>
      </c>
      <c r="E36" s="152">
        <f t="shared" si="5"/>
        <v>56</v>
      </c>
      <c r="F36" s="136">
        <f t="shared" si="5"/>
        <v>202.69</v>
      </c>
      <c r="G36" s="152">
        <f t="shared" si="5"/>
        <v>480</v>
      </c>
      <c r="H36" s="136">
        <f t="shared" si="5"/>
        <v>1565.2400000000002</v>
      </c>
      <c r="I36" s="153">
        <f t="shared" si="5"/>
        <v>63</v>
      </c>
      <c r="J36" s="136">
        <f t="shared" si="5"/>
        <v>195.03000000000003</v>
      </c>
    </row>
  </sheetData>
  <mergeCells count="14">
    <mergeCell ref="A36:B36"/>
    <mergeCell ref="A22:B22"/>
    <mergeCell ref="A31:B31"/>
    <mergeCell ref="A33:B33"/>
    <mergeCell ref="A4:A5"/>
    <mergeCell ref="B4:B5"/>
    <mergeCell ref="A2:J2"/>
    <mergeCell ref="A3:J3"/>
    <mergeCell ref="A1:J1"/>
    <mergeCell ref="I4:J4"/>
    <mergeCell ref="A35:B35"/>
    <mergeCell ref="C4:D4"/>
    <mergeCell ref="E4:F4"/>
    <mergeCell ref="G4:H4"/>
  </mergeCells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0"/>
  <sheetViews>
    <sheetView topLeftCell="A3" zoomScale="90" zoomScaleNormal="90" workbookViewId="0">
      <selection sqref="A1:J36"/>
    </sheetView>
  </sheetViews>
  <sheetFormatPr defaultRowHeight="15"/>
  <cols>
    <col min="1" max="1" width="7.7109375" customWidth="1"/>
    <col min="2" max="2" width="10.85546875" customWidth="1"/>
    <col min="3" max="3" width="8.7109375" style="19" customWidth="1"/>
    <col min="4" max="4" width="14.7109375" style="24" customWidth="1"/>
    <col min="5" max="5" width="14.85546875" style="19" customWidth="1"/>
    <col min="6" max="6" width="13.85546875" style="24" customWidth="1"/>
    <col min="7" max="7" width="11.140625" style="19" customWidth="1"/>
    <col min="8" max="8" width="14" style="24" customWidth="1"/>
    <col min="9" max="9" width="11" style="19" customWidth="1"/>
    <col min="10" max="10" width="14.85546875" style="24" customWidth="1"/>
    <col min="11" max="11" width="10.7109375" customWidth="1"/>
    <col min="12" max="12" width="10.5703125" customWidth="1"/>
    <col min="14" max="14" width="11.5703125" customWidth="1"/>
    <col min="15" max="15" width="11.42578125" customWidth="1"/>
    <col min="16" max="16" width="16.7109375" customWidth="1"/>
    <col min="17" max="17" width="12.28515625" customWidth="1"/>
    <col min="18" max="18" width="11.140625" customWidth="1"/>
    <col min="21" max="21" width="11.140625" customWidth="1"/>
  </cols>
  <sheetData>
    <row r="1" spans="1:10" s="15" customFormat="1" ht="15.75">
      <c r="A1" s="474">
        <v>64</v>
      </c>
      <c r="B1" s="474"/>
      <c r="C1" s="474"/>
      <c r="D1" s="474"/>
      <c r="E1" s="474"/>
      <c r="F1" s="474"/>
      <c r="G1" s="474"/>
      <c r="H1" s="474"/>
      <c r="I1" s="474"/>
      <c r="J1" s="474"/>
    </row>
    <row r="2" spans="1:10" ht="19.5">
      <c r="A2" s="552" t="s">
        <v>233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9.5" customHeight="1">
      <c r="A3" s="552" t="s">
        <v>485</v>
      </c>
      <c r="B3" s="552"/>
      <c r="C3" s="552"/>
      <c r="D3" s="552"/>
      <c r="E3" s="552"/>
      <c r="F3" s="552"/>
      <c r="G3" s="552"/>
      <c r="H3" s="552"/>
      <c r="I3" s="552"/>
      <c r="J3" s="552"/>
    </row>
    <row r="4" spans="1:10">
      <c r="A4" s="553" t="s">
        <v>58</v>
      </c>
      <c r="B4" s="553" t="s">
        <v>73</v>
      </c>
      <c r="C4" s="554" t="s">
        <v>121</v>
      </c>
      <c r="D4" s="554"/>
      <c r="E4" s="538" t="s">
        <v>122</v>
      </c>
      <c r="F4" s="538"/>
      <c r="G4" s="555" t="s">
        <v>232</v>
      </c>
      <c r="H4" s="555"/>
      <c r="I4" s="554" t="s">
        <v>31</v>
      </c>
      <c r="J4" s="554"/>
    </row>
    <row r="5" spans="1:10">
      <c r="A5" s="553"/>
      <c r="B5" s="553"/>
      <c r="C5" s="234" t="s">
        <v>98</v>
      </c>
      <c r="D5" s="373" t="s">
        <v>95</v>
      </c>
      <c r="E5" s="234" t="s">
        <v>98</v>
      </c>
      <c r="F5" s="373" t="s">
        <v>95</v>
      </c>
      <c r="G5" s="234" t="s">
        <v>98</v>
      </c>
      <c r="H5" s="373" t="s">
        <v>95</v>
      </c>
      <c r="I5" s="235" t="s">
        <v>98</v>
      </c>
      <c r="J5" s="236" t="s">
        <v>95</v>
      </c>
    </row>
    <row r="6" spans="1:10">
      <c r="A6" s="237">
        <f>ROW(A1)</f>
        <v>1</v>
      </c>
      <c r="B6" s="238" t="s">
        <v>4</v>
      </c>
      <c r="C6" s="274">
        <v>165</v>
      </c>
      <c r="D6" s="275">
        <v>4008.55</v>
      </c>
      <c r="E6" s="274">
        <v>45</v>
      </c>
      <c r="F6" s="275">
        <v>178.28</v>
      </c>
      <c r="G6" s="274">
        <v>0</v>
      </c>
      <c r="H6" s="275">
        <v>0</v>
      </c>
      <c r="I6" s="410">
        <f t="shared" ref="I6:J30" si="0">C6+E6+G6</f>
        <v>210</v>
      </c>
      <c r="J6" s="43">
        <f t="shared" si="0"/>
        <v>4186.83</v>
      </c>
    </row>
    <row r="7" spans="1:10">
      <c r="A7" s="237">
        <f t="shared" ref="A7:A21" si="1">ROW(A2)</f>
        <v>2</v>
      </c>
      <c r="B7" s="238" t="s">
        <v>5</v>
      </c>
      <c r="C7" s="274">
        <v>2025</v>
      </c>
      <c r="D7" s="275">
        <v>20495.27</v>
      </c>
      <c r="E7" s="274">
        <v>759</v>
      </c>
      <c r="F7" s="275">
        <v>10049.35</v>
      </c>
      <c r="G7" s="274">
        <v>0</v>
      </c>
      <c r="H7" s="275">
        <v>0</v>
      </c>
      <c r="I7" s="410">
        <f t="shared" si="0"/>
        <v>2784</v>
      </c>
      <c r="J7" s="43">
        <f t="shared" si="0"/>
        <v>30544.620000000003</v>
      </c>
    </row>
    <row r="8" spans="1:10">
      <c r="A8" s="237">
        <v>3</v>
      </c>
      <c r="B8" s="238" t="s">
        <v>6</v>
      </c>
      <c r="C8" s="274">
        <v>91</v>
      </c>
      <c r="D8" s="275">
        <v>176.97</v>
      </c>
      <c r="E8" s="274">
        <v>54</v>
      </c>
      <c r="F8" s="275">
        <v>67</v>
      </c>
      <c r="G8" s="274">
        <v>0</v>
      </c>
      <c r="H8" s="275">
        <v>0</v>
      </c>
      <c r="I8" s="410">
        <f t="shared" si="0"/>
        <v>145</v>
      </c>
      <c r="J8" s="43">
        <f t="shared" si="0"/>
        <v>243.97</v>
      </c>
    </row>
    <row r="9" spans="1:10">
      <c r="A9" s="237">
        <f t="shared" si="1"/>
        <v>4</v>
      </c>
      <c r="B9" s="238" t="s">
        <v>7</v>
      </c>
      <c r="C9" s="274">
        <v>140</v>
      </c>
      <c r="D9" s="275">
        <v>1217.57</v>
      </c>
      <c r="E9" s="274">
        <v>21</v>
      </c>
      <c r="F9" s="275">
        <v>305.45</v>
      </c>
      <c r="G9" s="274">
        <v>0</v>
      </c>
      <c r="H9" s="275">
        <v>0</v>
      </c>
      <c r="I9" s="410">
        <f t="shared" si="0"/>
        <v>161</v>
      </c>
      <c r="J9" s="43">
        <f t="shared" si="0"/>
        <v>1523.02</v>
      </c>
    </row>
    <row r="10" spans="1:10">
      <c r="A10" s="408">
        <f t="shared" si="1"/>
        <v>5</v>
      </c>
      <c r="B10" s="244" t="s">
        <v>8</v>
      </c>
      <c r="C10" s="271">
        <v>982</v>
      </c>
      <c r="D10" s="272">
        <v>6051.5</v>
      </c>
      <c r="E10" s="271">
        <v>1153</v>
      </c>
      <c r="F10" s="272">
        <v>5066</v>
      </c>
      <c r="G10" s="271">
        <v>0</v>
      </c>
      <c r="H10" s="272">
        <v>0</v>
      </c>
      <c r="I10" s="409">
        <f t="shared" si="0"/>
        <v>2135</v>
      </c>
      <c r="J10" s="303">
        <f t="shared" si="0"/>
        <v>11117.5</v>
      </c>
    </row>
    <row r="11" spans="1:10">
      <c r="A11" s="237">
        <f t="shared" si="1"/>
        <v>6</v>
      </c>
      <c r="B11" s="238" t="s">
        <v>9</v>
      </c>
      <c r="C11" s="31">
        <v>0</v>
      </c>
      <c r="D11" s="91">
        <v>0</v>
      </c>
      <c r="E11" s="31">
        <v>0</v>
      </c>
      <c r="F11" s="91">
        <v>0</v>
      </c>
      <c r="G11" s="31">
        <v>0</v>
      </c>
      <c r="H11" s="91">
        <v>0</v>
      </c>
      <c r="I11" s="239">
        <f t="shared" si="0"/>
        <v>0</v>
      </c>
      <c r="J11" s="43">
        <f t="shared" si="0"/>
        <v>0</v>
      </c>
    </row>
    <row r="12" spans="1:10">
      <c r="A12" s="237">
        <f t="shared" si="1"/>
        <v>7</v>
      </c>
      <c r="B12" s="240" t="s">
        <v>11</v>
      </c>
      <c r="C12" s="31">
        <v>241</v>
      </c>
      <c r="D12" s="91">
        <v>8251.52</v>
      </c>
      <c r="E12" s="31">
        <v>78</v>
      </c>
      <c r="F12" s="91">
        <v>1197</v>
      </c>
      <c r="G12" s="31">
        <v>0</v>
      </c>
      <c r="H12" s="91">
        <v>0</v>
      </c>
      <c r="I12" s="239">
        <f t="shared" si="0"/>
        <v>319</v>
      </c>
      <c r="J12" s="43">
        <f t="shared" si="0"/>
        <v>9448.52</v>
      </c>
    </row>
    <row r="13" spans="1:10">
      <c r="A13" s="237">
        <f t="shared" si="1"/>
        <v>8</v>
      </c>
      <c r="B13" s="240" t="s">
        <v>12</v>
      </c>
      <c r="C13" s="31">
        <v>53</v>
      </c>
      <c r="D13" s="91">
        <v>298.56</v>
      </c>
      <c r="E13" s="31">
        <v>24</v>
      </c>
      <c r="F13" s="91">
        <v>115.8</v>
      </c>
      <c r="G13" s="31">
        <v>0</v>
      </c>
      <c r="H13" s="91">
        <v>0</v>
      </c>
      <c r="I13" s="239">
        <f t="shared" si="0"/>
        <v>77</v>
      </c>
      <c r="J13" s="43">
        <f t="shared" si="0"/>
        <v>414.36</v>
      </c>
    </row>
    <row r="14" spans="1:10">
      <c r="A14" s="237">
        <f t="shared" si="1"/>
        <v>9</v>
      </c>
      <c r="B14" s="240" t="s">
        <v>13</v>
      </c>
      <c r="C14" s="31">
        <v>63</v>
      </c>
      <c r="D14" s="91">
        <v>436.83</v>
      </c>
      <c r="E14" s="31">
        <v>92</v>
      </c>
      <c r="F14" s="91">
        <v>522.23</v>
      </c>
      <c r="G14" s="31">
        <v>0</v>
      </c>
      <c r="H14" s="91">
        <v>0</v>
      </c>
      <c r="I14" s="239">
        <f t="shared" si="0"/>
        <v>155</v>
      </c>
      <c r="J14" s="43">
        <f t="shared" si="0"/>
        <v>959.06</v>
      </c>
    </row>
    <row r="15" spans="1:10">
      <c r="A15" s="237">
        <f t="shared" si="1"/>
        <v>10</v>
      </c>
      <c r="B15" s="240" t="s">
        <v>14</v>
      </c>
      <c r="C15" s="31">
        <v>221</v>
      </c>
      <c r="D15" s="91">
        <v>3094.07</v>
      </c>
      <c r="E15" s="31">
        <v>128</v>
      </c>
      <c r="F15" s="91">
        <v>3168.6</v>
      </c>
      <c r="G15" s="31">
        <v>0</v>
      </c>
      <c r="H15" s="91">
        <v>0</v>
      </c>
      <c r="I15" s="239">
        <f t="shared" si="0"/>
        <v>349</v>
      </c>
      <c r="J15" s="43">
        <f t="shared" si="0"/>
        <v>6262.67</v>
      </c>
    </row>
    <row r="16" spans="1:10">
      <c r="A16" s="237">
        <f t="shared" si="1"/>
        <v>11</v>
      </c>
      <c r="B16" s="240" t="s">
        <v>15</v>
      </c>
      <c r="C16" s="31">
        <v>37</v>
      </c>
      <c r="D16" s="91">
        <v>109.27</v>
      </c>
      <c r="E16" s="31">
        <v>34</v>
      </c>
      <c r="F16" s="91">
        <v>155.24</v>
      </c>
      <c r="G16" s="31">
        <v>0</v>
      </c>
      <c r="H16" s="91">
        <v>0</v>
      </c>
      <c r="I16" s="239">
        <f t="shared" si="0"/>
        <v>71</v>
      </c>
      <c r="J16" s="43">
        <f t="shared" si="0"/>
        <v>264.51</v>
      </c>
    </row>
    <row r="17" spans="1:12">
      <c r="A17" s="237">
        <f t="shared" si="1"/>
        <v>12</v>
      </c>
      <c r="B17" s="240" t="s">
        <v>16</v>
      </c>
      <c r="C17" s="31">
        <v>35202</v>
      </c>
      <c r="D17" s="91">
        <v>144565.79999999999</v>
      </c>
      <c r="E17" s="31">
        <v>17208</v>
      </c>
      <c r="F17" s="91">
        <v>58944.47</v>
      </c>
      <c r="G17" s="31">
        <v>2</v>
      </c>
      <c r="H17" s="91">
        <v>5.99</v>
      </c>
      <c r="I17" s="239">
        <f t="shared" si="0"/>
        <v>52412</v>
      </c>
      <c r="J17" s="43">
        <f t="shared" si="0"/>
        <v>203516.25999999998</v>
      </c>
      <c r="L17" s="24"/>
    </row>
    <row r="18" spans="1:12">
      <c r="A18" s="237">
        <f t="shared" si="1"/>
        <v>13</v>
      </c>
      <c r="B18" s="240" t="s">
        <v>17</v>
      </c>
      <c r="C18" s="31">
        <v>742</v>
      </c>
      <c r="D18" s="91">
        <v>1329.85</v>
      </c>
      <c r="E18" s="31">
        <v>491</v>
      </c>
      <c r="F18" s="91">
        <v>648.79</v>
      </c>
      <c r="G18" s="31">
        <v>0</v>
      </c>
      <c r="H18" s="91">
        <v>0</v>
      </c>
      <c r="I18" s="239">
        <f t="shared" si="0"/>
        <v>1233</v>
      </c>
      <c r="J18" s="43">
        <f t="shared" si="0"/>
        <v>1978.6399999999999</v>
      </c>
    </row>
    <row r="19" spans="1:12">
      <c r="A19" s="237">
        <f t="shared" si="1"/>
        <v>14</v>
      </c>
      <c r="B19" s="240" t="s">
        <v>18</v>
      </c>
      <c r="C19" s="31">
        <v>499</v>
      </c>
      <c r="D19" s="91">
        <v>1369.83</v>
      </c>
      <c r="E19" s="31">
        <v>227</v>
      </c>
      <c r="F19" s="91">
        <v>184.05</v>
      </c>
      <c r="G19" s="31">
        <v>0</v>
      </c>
      <c r="H19" s="91">
        <v>0</v>
      </c>
      <c r="I19" s="239">
        <f t="shared" si="0"/>
        <v>726</v>
      </c>
      <c r="J19" s="43">
        <f t="shared" si="0"/>
        <v>1553.8799999999999</v>
      </c>
    </row>
    <row r="20" spans="1:12">
      <c r="A20" s="237">
        <f t="shared" si="1"/>
        <v>15</v>
      </c>
      <c r="B20" s="240" t="s">
        <v>19</v>
      </c>
      <c r="C20" s="31">
        <v>679</v>
      </c>
      <c r="D20" s="91">
        <v>4819.46</v>
      </c>
      <c r="E20" s="31">
        <v>257</v>
      </c>
      <c r="F20" s="91">
        <v>2072.17</v>
      </c>
      <c r="G20" s="31">
        <v>0</v>
      </c>
      <c r="H20" s="91">
        <v>0</v>
      </c>
      <c r="I20" s="239">
        <f t="shared" si="0"/>
        <v>936</v>
      </c>
      <c r="J20" s="43">
        <f t="shared" si="0"/>
        <v>6891.63</v>
      </c>
    </row>
    <row r="21" spans="1:12" ht="15" customHeight="1">
      <c r="A21" s="237">
        <f t="shared" si="1"/>
        <v>16</v>
      </c>
      <c r="B21" s="240" t="s">
        <v>20</v>
      </c>
      <c r="C21" s="31">
        <v>224</v>
      </c>
      <c r="D21" s="91">
        <v>474.76</v>
      </c>
      <c r="E21" s="31">
        <v>121</v>
      </c>
      <c r="F21" s="91">
        <v>159.69999999999999</v>
      </c>
      <c r="G21" s="31">
        <v>0</v>
      </c>
      <c r="H21" s="91">
        <v>0</v>
      </c>
      <c r="I21" s="239">
        <f t="shared" si="0"/>
        <v>345</v>
      </c>
      <c r="J21" s="43">
        <f t="shared" si="0"/>
        <v>634.46</v>
      </c>
    </row>
    <row r="22" spans="1:12" s="33" customFormat="1" ht="15" customHeight="1">
      <c r="A22" s="556" t="s">
        <v>127</v>
      </c>
      <c r="B22" s="557"/>
      <c r="C22" s="115">
        <f t="shared" ref="C22:I22" si="2">SUM(C6:C21)</f>
        <v>41364</v>
      </c>
      <c r="D22" s="116">
        <f t="shared" si="2"/>
        <v>196699.80999999997</v>
      </c>
      <c r="E22" s="115">
        <f t="shared" si="2"/>
        <v>20692</v>
      </c>
      <c r="F22" s="116">
        <f t="shared" si="2"/>
        <v>82834.12999999999</v>
      </c>
      <c r="G22" s="115">
        <f t="shared" si="2"/>
        <v>2</v>
      </c>
      <c r="H22" s="116">
        <f t="shared" si="2"/>
        <v>5.99</v>
      </c>
      <c r="I22" s="241">
        <f t="shared" si="2"/>
        <v>62058</v>
      </c>
      <c r="J22" s="227">
        <f>D22+F22+H22</f>
        <v>279539.92999999993</v>
      </c>
    </row>
    <row r="23" spans="1:12">
      <c r="A23" s="240">
        <v>1</v>
      </c>
      <c r="B23" s="240" t="s">
        <v>21</v>
      </c>
      <c r="C23" s="31">
        <v>91</v>
      </c>
      <c r="D23" s="91">
        <v>409.68</v>
      </c>
      <c r="E23" s="31">
        <v>734</v>
      </c>
      <c r="F23" s="91">
        <v>2599.3000000000002</v>
      </c>
      <c r="G23" s="31">
        <v>0</v>
      </c>
      <c r="H23" s="91">
        <v>0</v>
      </c>
      <c r="I23" s="239">
        <f t="shared" si="0"/>
        <v>825</v>
      </c>
      <c r="J23" s="43">
        <f t="shared" si="0"/>
        <v>3008.98</v>
      </c>
    </row>
    <row r="24" spans="1:12">
      <c r="A24" s="242">
        <v>2</v>
      </c>
      <c r="B24" s="242" t="s">
        <v>22</v>
      </c>
      <c r="C24" s="31">
        <v>161</v>
      </c>
      <c r="D24" s="91">
        <v>1164.99</v>
      </c>
      <c r="E24" s="31">
        <v>217</v>
      </c>
      <c r="F24" s="91">
        <v>868.82</v>
      </c>
      <c r="G24" s="31">
        <v>0</v>
      </c>
      <c r="H24" s="91">
        <v>0</v>
      </c>
      <c r="I24" s="239">
        <f t="shared" si="0"/>
        <v>378</v>
      </c>
      <c r="J24" s="43">
        <f t="shared" si="0"/>
        <v>2033.81</v>
      </c>
    </row>
    <row r="25" spans="1:12">
      <c r="A25" s="237">
        <v>3</v>
      </c>
      <c r="B25" s="240" t="s">
        <v>10</v>
      </c>
      <c r="C25" s="31">
        <v>134</v>
      </c>
      <c r="D25" s="91">
        <v>854.27</v>
      </c>
      <c r="E25" s="31">
        <v>128</v>
      </c>
      <c r="F25" s="91">
        <v>516.72</v>
      </c>
      <c r="G25" s="31">
        <v>0</v>
      </c>
      <c r="H25" s="91">
        <v>0</v>
      </c>
      <c r="I25" s="239">
        <f t="shared" si="0"/>
        <v>262</v>
      </c>
      <c r="J25" s="43">
        <f t="shared" si="0"/>
        <v>1370.99</v>
      </c>
    </row>
    <row r="26" spans="1:12">
      <c r="A26" s="243">
        <v>4</v>
      </c>
      <c r="B26" s="243" t="s">
        <v>23</v>
      </c>
      <c r="C26" s="31">
        <v>27</v>
      </c>
      <c r="D26" s="91">
        <v>189</v>
      </c>
      <c r="E26" s="31">
        <v>1</v>
      </c>
      <c r="F26" s="91">
        <v>3</v>
      </c>
      <c r="G26" s="31">
        <v>0</v>
      </c>
      <c r="H26" s="91">
        <v>0</v>
      </c>
      <c r="I26" s="239">
        <f t="shared" si="0"/>
        <v>28</v>
      </c>
      <c r="J26" s="43">
        <f t="shared" si="0"/>
        <v>192</v>
      </c>
    </row>
    <row r="27" spans="1:12">
      <c r="A27" s="244">
        <v>5</v>
      </c>
      <c r="B27" s="245" t="s">
        <v>24</v>
      </c>
      <c r="C27" s="31">
        <v>0</v>
      </c>
      <c r="D27" s="91">
        <v>0</v>
      </c>
      <c r="E27" s="31">
        <v>0</v>
      </c>
      <c r="F27" s="91">
        <v>0</v>
      </c>
      <c r="G27" s="31">
        <v>0</v>
      </c>
      <c r="H27" s="91">
        <v>0</v>
      </c>
      <c r="I27" s="239">
        <f t="shared" si="0"/>
        <v>0</v>
      </c>
      <c r="J27" s="43">
        <f t="shared" si="0"/>
        <v>0</v>
      </c>
    </row>
    <row r="28" spans="1:12">
      <c r="A28" s="240">
        <v>6</v>
      </c>
      <c r="B28" s="238" t="s">
        <v>25</v>
      </c>
      <c r="C28" s="31">
        <v>0</v>
      </c>
      <c r="D28" s="91">
        <v>0</v>
      </c>
      <c r="E28" s="31">
        <v>0</v>
      </c>
      <c r="F28" s="91">
        <v>0</v>
      </c>
      <c r="G28" s="31">
        <v>0</v>
      </c>
      <c r="H28" s="91">
        <v>0</v>
      </c>
      <c r="I28" s="239">
        <f t="shared" si="0"/>
        <v>0</v>
      </c>
      <c r="J28" s="43">
        <f t="shared" si="0"/>
        <v>0</v>
      </c>
    </row>
    <row r="29" spans="1:12">
      <c r="A29" s="246">
        <v>7</v>
      </c>
      <c r="B29" s="247" t="s">
        <v>26</v>
      </c>
      <c r="C29" s="31">
        <v>0</v>
      </c>
      <c r="D29" s="91">
        <v>0</v>
      </c>
      <c r="E29" s="31">
        <v>0</v>
      </c>
      <c r="F29" s="91">
        <v>0</v>
      </c>
      <c r="G29" s="31">
        <v>0</v>
      </c>
      <c r="H29" s="91">
        <v>0</v>
      </c>
      <c r="I29" s="239">
        <f t="shared" si="0"/>
        <v>0</v>
      </c>
      <c r="J29" s="43">
        <f t="shared" si="0"/>
        <v>0</v>
      </c>
    </row>
    <row r="30" spans="1:12" s="14" customFormat="1" ht="15" customHeight="1">
      <c r="A30" s="45">
        <v>8</v>
      </c>
      <c r="B30" s="45" t="s">
        <v>214</v>
      </c>
      <c r="C30" s="31">
        <v>0</v>
      </c>
      <c r="D30" s="91">
        <v>0</v>
      </c>
      <c r="E30" s="31">
        <v>1650</v>
      </c>
      <c r="F30" s="91">
        <v>702.28</v>
      </c>
      <c r="G30" s="31">
        <v>0</v>
      </c>
      <c r="H30" s="91">
        <v>0</v>
      </c>
      <c r="I30" s="239">
        <f t="shared" si="0"/>
        <v>1650</v>
      </c>
      <c r="J30" s="43">
        <f t="shared" si="0"/>
        <v>702.28</v>
      </c>
    </row>
    <row r="31" spans="1:12" ht="15" customHeight="1">
      <c r="A31" s="546" t="s">
        <v>128</v>
      </c>
      <c r="B31" s="547"/>
      <c r="C31" s="115">
        <f t="shared" ref="C31:J31" si="3">SUM(C23:C30)</f>
        <v>413</v>
      </c>
      <c r="D31" s="116">
        <f t="shared" si="3"/>
        <v>2617.94</v>
      </c>
      <c r="E31" s="115">
        <f t="shared" si="3"/>
        <v>2730</v>
      </c>
      <c r="F31" s="116">
        <f t="shared" si="3"/>
        <v>4690.12</v>
      </c>
      <c r="G31" s="115">
        <f t="shared" si="3"/>
        <v>0</v>
      </c>
      <c r="H31" s="116">
        <f t="shared" si="3"/>
        <v>0</v>
      </c>
      <c r="I31" s="248">
        <f t="shared" si="3"/>
        <v>3143</v>
      </c>
      <c r="J31" s="94">
        <f t="shared" si="3"/>
        <v>7308.0599999999995</v>
      </c>
    </row>
    <row r="32" spans="1:12">
      <c r="A32" s="237">
        <v>1</v>
      </c>
      <c r="B32" s="220" t="s">
        <v>27</v>
      </c>
      <c r="C32" s="31">
        <v>4618</v>
      </c>
      <c r="D32" s="91">
        <v>7279.06</v>
      </c>
      <c r="E32" s="31">
        <v>2711</v>
      </c>
      <c r="F32" s="91">
        <v>8859.69</v>
      </c>
      <c r="G32" s="31">
        <v>0</v>
      </c>
      <c r="H32" s="91">
        <v>0</v>
      </c>
      <c r="I32" s="239">
        <f t="shared" ref="I32:J36" si="4">C32+E32+G32</f>
        <v>7329</v>
      </c>
      <c r="J32" s="43">
        <f t="shared" si="4"/>
        <v>16138.75</v>
      </c>
    </row>
    <row r="33" spans="1:15" s="4" customFormat="1">
      <c r="A33" s="548" t="s">
        <v>230</v>
      </c>
      <c r="B33" s="549"/>
      <c r="C33" s="115">
        <f>C32</f>
        <v>4618</v>
      </c>
      <c r="D33" s="116">
        <f t="shared" ref="D33:J33" si="5">D32</f>
        <v>7279.06</v>
      </c>
      <c r="E33" s="115">
        <f t="shared" si="5"/>
        <v>2711</v>
      </c>
      <c r="F33" s="116">
        <f t="shared" si="5"/>
        <v>8859.69</v>
      </c>
      <c r="G33" s="115">
        <f t="shared" si="5"/>
        <v>0</v>
      </c>
      <c r="H33" s="116">
        <f t="shared" si="5"/>
        <v>0</v>
      </c>
      <c r="I33" s="115">
        <f t="shared" si="5"/>
        <v>7329</v>
      </c>
      <c r="J33" s="116">
        <f t="shared" si="5"/>
        <v>16138.75</v>
      </c>
    </row>
    <row r="34" spans="1:15">
      <c r="A34" s="237">
        <v>1</v>
      </c>
      <c r="B34" s="220" t="s">
        <v>123</v>
      </c>
      <c r="C34" s="31">
        <v>101</v>
      </c>
      <c r="D34" s="91">
        <v>96.81</v>
      </c>
      <c r="E34" s="31">
        <v>101</v>
      </c>
      <c r="F34" s="91">
        <v>96.81</v>
      </c>
      <c r="G34" s="31">
        <v>0</v>
      </c>
      <c r="H34" s="91">
        <v>0</v>
      </c>
      <c r="I34" s="239">
        <f t="shared" si="4"/>
        <v>202</v>
      </c>
      <c r="J34" s="43">
        <f t="shared" si="4"/>
        <v>193.62</v>
      </c>
    </row>
    <row r="35" spans="1:15" s="4" customFormat="1">
      <c r="A35" s="548" t="s">
        <v>231</v>
      </c>
      <c r="B35" s="549"/>
      <c r="C35" s="115">
        <f>C34</f>
        <v>101</v>
      </c>
      <c r="D35" s="116">
        <f t="shared" ref="D35:J35" si="6">D34</f>
        <v>96.81</v>
      </c>
      <c r="E35" s="115">
        <f t="shared" si="6"/>
        <v>101</v>
      </c>
      <c r="F35" s="116">
        <f t="shared" si="6"/>
        <v>96.81</v>
      </c>
      <c r="G35" s="115">
        <f t="shared" si="6"/>
        <v>0</v>
      </c>
      <c r="H35" s="116">
        <f t="shared" si="6"/>
        <v>0</v>
      </c>
      <c r="I35" s="115">
        <f t="shared" si="6"/>
        <v>202</v>
      </c>
      <c r="J35" s="116">
        <f t="shared" si="6"/>
        <v>193.62</v>
      </c>
    </row>
    <row r="36" spans="1:15">
      <c r="A36" s="550" t="s">
        <v>120</v>
      </c>
      <c r="B36" s="551"/>
      <c r="C36" s="159">
        <f>C22+C31+C33+C35</f>
        <v>46496</v>
      </c>
      <c r="D36" s="160">
        <f>D22+D31+D33+D35</f>
        <v>206693.61999999997</v>
      </c>
      <c r="E36" s="159">
        <f>E22+E31+E33+E35</f>
        <v>26234</v>
      </c>
      <c r="F36" s="160">
        <f>F22+F31+F33+F35</f>
        <v>96480.749999999985</v>
      </c>
      <c r="G36" s="159">
        <f t="shared" ref="G36:H36" si="7">G22+G31+G33+G35</f>
        <v>2</v>
      </c>
      <c r="H36" s="160">
        <f t="shared" si="7"/>
        <v>5.99</v>
      </c>
      <c r="I36" s="241">
        <f t="shared" si="4"/>
        <v>72732</v>
      </c>
      <c r="J36" s="227">
        <f>H36+F36+D36</f>
        <v>303180.36</v>
      </c>
    </row>
    <row r="39" spans="1:15">
      <c r="L39" s="24"/>
    </row>
    <row r="40" spans="1:15">
      <c r="O40" s="24"/>
    </row>
  </sheetData>
  <mergeCells count="14">
    <mergeCell ref="A1:J1"/>
    <mergeCell ref="A31:B31"/>
    <mergeCell ref="A33:B33"/>
    <mergeCell ref="A35:B35"/>
    <mergeCell ref="A36:B36"/>
    <mergeCell ref="A2:J2"/>
    <mergeCell ref="B4:B5"/>
    <mergeCell ref="C4:D4"/>
    <mergeCell ref="E4:F4"/>
    <mergeCell ref="G4:H4"/>
    <mergeCell ref="I4:J4"/>
    <mergeCell ref="A4:A5"/>
    <mergeCell ref="A3:J3"/>
    <mergeCell ref="A22:B22"/>
  </mergeCells>
  <pageMargins left="0.25" right="0.25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4"/>
  <sheetViews>
    <sheetView topLeftCell="F1" workbookViewId="0">
      <selection sqref="A1:AD37"/>
    </sheetView>
  </sheetViews>
  <sheetFormatPr defaultRowHeight="15"/>
  <cols>
    <col min="1" max="1" width="4.28515625" customWidth="1"/>
    <col min="2" max="2" width="10.28515625" customWidth="1"/>
    <col min="3" max="3" width="7" customWidth="1"/>
    <col min="4" max="4" width="10.42578125" style="24" customWidth="1"/>
    <col min="5" max="5" width="7.140625" customWidth="1"/>
    <col min="6" max="6" width="9.140625" style="24" customWidth="1"/>
    <col min="7" max="7" width="8" customWidth="1"/>
    <col min="8" max="8" width="11.28515625" style="24" customWidth="1"/>
    <col min="9" max="9" width="7.7109375" customWidth="1"/>
    <col min="10" max="10" width="10.140625" style="24" customWidth="1"/>
    <col min="11" max="11" width="5.42578125" bestFit="1" customWidth="1"/>
    <col min="12" max="12" width="8.140625" style="24" customWidth="1"/>
    <col min="13" max="13" width="4.5703125" bestFit="1" customWidth="1"/>
    <col min="14" max="14" width="7.42578125" style="24" customWidth="1"/>
    <col min="15" max="15" width="6.85546875" customWidth="1"/>
    <col min="16" max="16" width="10.42578125" style="24" bestFit="1" customWidth="1"/>
    <col min="17" max="17" width="7.7109375" bestFit="1" customWidth="1"/>
    <col min="18" max="18" width="10.5703125" style="24" customWidth="1"/>
    <col min="19" max="19" width="5.85546875" customWidth="1"/>
    <col min="20" max="20" width="8.140625" style="24" customWidth="1"/>
    <col min="21" max="21" width="5.28515625" customWidth="1"/>
    <col min="22" max="22" width="5.28515625" style="24" bestFit="1" customWidth="1"/>
    <col min="23" max="23" width="5.28515625" customWidth="1"/>
    <col min="24" max="24" width="7.42578125" style="24" customWidth="1"/>
    <col min="25" max="25" width="4.85546875" customWidth="1"/>
    <col min="26" max="26" width="7.28515625" style="24" customWidth="1"/>
    <col min="27" max="27" width="7.42578125" bestFit="1" customWidth="1"/>
    <col min="28" max="28" width="11.5703125" style="24" customWidth="1"/>
    <col min="29" max="29" width="8.140625" customWidth="1"/>
    <col min="30" max="30" width="11.28515625" style="24" customWidth="1"/>
  </cols>
  <sheetData>
    <row r="1" spans="1:30" s="15" customFormat="1" ht="19.5">
      <c r="A1" s="564">
        <v>65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</row>
    <row r="2" spans="1:30" ht="22.5">
      <c r="A2" s="565" t="s">
        <v>246</v>
      </c>
      <c r="B2" s="565"/>
      <c r="C2" s="565"/>
      <c r="D2" s="566"/>
      <c r="E2" s="565"/>
      <c r="F2" s="566"/>
      <c r="G2" s="565"/>
      <c r="H2" s="566"/>
      <c r="I2" s="565"/>
      <c r="J2" s="566"/>
      <c r="K2" s="565"/>
      <c r="L2" s="566"/>
      <c r="M2" s="565"/>
      <c r="N2" s="566"/>
      <c r="O2" s="565"/>
      <c r="P2" s="566"/>
      <c r="Q2" s="565"/>
      <c r="R2" s="566"/>
      <c r="S2" s="565"/>
      <c r="T2" s="566"/>
      <c r="U2" s="565"/>
      <c r="V2" s="566"/>
      <c r="W2" s="565"/>
      <c r="X2" s="566"/>
      <c r="Y2" s="565"/>
      <c r="Z2" s="566"/>
      <c r="AA2" s="565"/>
      <c r="AB2" s="566"/>
      <c r="AC2" s="565"/>
      <c r="AD2" s="566"/>
    </row>
    <row r="3" spans="1:30" ht="22.5">
      <c r="A3" s="578" t="s">
        <v>569</v>
      </c>
      <c r="B3" s="578"/>
      <c r="C3" s="578"/>
      <c r="D3" s="579"/>
      <c r="E3" s="578"/>
      <c r="F3" s="579"/>
      <c r="G3" s="578"/>
      <c r="H3" s="579"/>
      <c r="I3" s="578"/>
      <c r="J3" s="579"/>
      <c r="K3" s="578"/>
      <c r="L3" s="579"/>
      <c r="M3" s="578"/>
      <c r="N3" s="579"/>
      <c r="O3" s="578"/>
      <c r="P3" s="579"/>
      <c r="Q3" s="578"/>
      <c r="R3" s="579"/>
      <c r="S3" s="578"/>
      <c r="T3" s="579"/>
      <c r="U3" s="578"/>
      <c r="V3" s="579"/>
      <c r="W3" s="578"/>
      <c r="X3" s="579"/>
      <c r="Y3" s="578"/>
      <c r="Z3" s="579"/>
      <c r="AA3" s="578"/>
      <c r="AB3" s="579"/>
      <c r="AC3" s="578"/>
      <c r="AD3" s="579"/>
    </row>
    <row r="4" spans="1:30" ht="15" customHeight="1">
      <c r="A4" s="567" t="s">
        <v>81</v>
      </c>
      <c r="B4" s="563" t="s">
        <v>73</v>
      </c>
      <c r="C4" s="570" t="s">
        <v>74</v>
      </c>
      <c r="D4" s="571"/>
      <c r="E4" s="572"/>
      <c r="F4" s="573"/>
      <c r="G4" s="574" t="s">
        <v>75</v>
      </c>
      <c r="H4" s="575"/>
      <c r="I4" s="576"/>
      <c r="J4" s="577"/>
      <c r="K4" s="574" t="s">
        <v>76</v>
      </c>
      <c r="L4" s="575"/>
      <c r="M4" s="576"/>
      <c r="N4" s="577"/>
      <c r="O4" s="466" t="s">
        <v>77</v>
      </c>
      <c r="P4" s="544"/>
      <c r="Q4" s="466"/>
      <c r="R4" s="544"/>
      <c r="S4" s="550" t="s">
        <v>78</v>
      </c>
      <c r="T4" s="560"/>
      <c r="U4" s="561"/>
      <c r="V4" s="562"/>
      <c r="W4" s="466" t="s">
        <v>215</v>
      </c>
      <c r="X4" s="544"/>
      <c r="Y4" s="466"/>
      <c r="Z4" s="544"/>
      <c r="AA4" s="550" t="s">
        <v>486</v>
      </c>
      <c r="AB4" s="560"/>
      <c r="AC4" s="561"/>
      <c r="AD4" s="562"/>
    </row>
    <row r="5" spans="1:30" s="68" customFormat="1" ht="15" customHeight="1">
      <c r="A5" s="568"/>
      <c r="B5" s="563"/>
      <c r="C5" s="558" t="s">
        <v>488</v>
      </c>
      <c r="D5" s="559"/>
      <c r="E5" s="558" t="s">
        <v>489</v>
      </c>
      <c r="F5" s="559"/>
      <c r="G5" s="558" t="s">
        <v>488</v>
      </c>
      <c r="H5" s="559"/>
      <c r="I5" s="558" t="s">
        <v>489</v>
      </c>
      <c r="J5" s="559"/>
      <c r="K5" s="558" t="s">
        <v>488</v>
      </c>
      <c r="L5" s="559"/>
      <c r="M5" s="558" t="s">
        <v>489</v>
      </c>
      <c r="N5" s="559"/>
      <c r="O5" s="558" t="s">
        <v>488</v>
      </c>
      <c r="P5" s="559"/>
      <c r="Q5" s="558" t="s">
        <v>489</v>
      </c>
      <c r="R5" s="559"/>
      <c r="S5" s="558" t="s">
        <v>488</v>
      </c>
      <c r="T5" s="559"/>
      <c r="U5" s="558" t="s">
        <v>489</v>
      </c>
      <c r="V5" s="559"/>
      <c r="W5" s="558" t="s">
        <v>488</v>
      </c>
      <c r="X5" s="559"/>
      <c r="Y5" s="558" t="s">
        <v>489</v>
      </c>
      <c r="Z5" s="559"/>
      <c r="AA5" s="558" t="s">
        <v>488</v>
      </c>
      <c r="AB5" s="559"/>
      <c r="AC5" s="558" t="s">
        <v>489</v>
      </c>
      <c r="AD5" s="559"/>
    </row>
    <row r="6" spans="1:30" ht="29.25" customHeight="1">
      <c r="A6" s="569"/>
      <c r="B6" s="563"/>
      <c r="C6" s="411" t="s">
        <v>487</v>
      </c>
      <c r="D6" s="398" t="s">
        <v>490</v>
      </c>
      <c r="E6" s="411" t="s">
        <v>487</v>
      </c>
      <c r="F6" s="398" t="s">
        <v>490</v>
      </c>
      <c r="G6" s="411" t="s">
        <v>487</v>
      </c>
      <c r="H6" s="398" t="s">
        <v>490</v>
      </c>
      <c r="I6" s="411" t="s">
        <v>487</v>
      </c>
      <c r="J6" s="398" t="s">
        <v>490</v>
      </c>
      <c r="K6" s="411" t="s">
        <v>487</v>
      </c>
      <c r="L6" s="398" t="s">
        <v>490</v>
      </c>
      <c r="M6" s="411" t="s">
        <v>487</v>
      </c>
      <c r="N6" s="398" t="s">
        <v>490</v>
      </c>
      <c r="O6" s="411" t="s">
        <v>487</v>
      </c>
      <c r="P6" s="398" t="s">
        <v>490</v>
      </c>
      <c r="Q6" s="411" t="s">
        <v>487</v>
      </c>
      <c r="R6" s="398" t="s">
        <v>490</v>
      </c>
      <c r="S6" s="411" t="s">
        <v>487</v>
      </c>
      <c r="T6" s="398" t="s">
        <v>490</v>
      </c>
      <c r="U6" s="411" t="s">
        <v>487</v>
      </c>
      <c r="V6" s="398" t="s">
        <v>490</v>
      </c>
      <c r="W6" s="411" t="s">
        <v>487</v>
      </c>
      <c r="X6" s="398" t="s">
        <v>490</v>
      </c>
      <c r="Y6" s="411" t="s">
        <v>487</v>
      </c>
      <c r="Z6" s="398" t="s">
        <v>490</v>
      </c>
      <c r="AA6" s="411" t="s">
        <v>487</v>
      </c>
      <c r="AB6" s="398" t="s">
        <v>490</v>
      </c>
      <c r="AC6" s="411" t="s">
        <v>487</v>
      </c>
      <c r="AD6" s="398" t="s">
        <v>490</v>
      </c>
    </row>
    <row r="7" spans="1:30">
      <c r="A7" s="87">
        <f>ROW(A1)</f>
        <v>1</v>
      </c>
      <c r="B7" s="104" t="s">
        <v>4</v>
      </c>
      <c r="C7" s="31">
        <v>0</v>
      </c>
      <c r="D7" s="91">
        <v>0</v>
      </c>
      <c r="E7" s="31">
        <v>0</v>
      </c>
      <c r="F7" s="91">
        <v>0</v>
      </c>
      <c r="G7" s="31">
        <v>3</v>
      </c>
      <c r="H7" s="91">
        <v>27</v>
      </c>
      <c r="I7" s="31">
        <v>179</v>
      </c>
      <c r="J7" s="91">
        <v>4277.25</v>
      </c>
      <c r="K7" s="31">
        <v>0</v>
      </c>
      <c r="L7" s="91">
        <v>0</v>
      </c>
      <c r="M7" s="31">
        <v>0</v>
      </c>
      <c r="N7" s="91">
        <v>0</v>
      </c>
      <c r="O7" s="31">
        <v>0</v>
      </c>
      <c r="P7" s="91">
        <v>0</v>
      </c>
      <c r="Q7" s="31">
        <v>12</v>
      </c>
      <c r="R7" s="91">
        <v>80.260000000000005</v>
      </c>
      <c r="S7" s="31">
        <v>0</v>
      </c>
      <c r="T7" s="91">
        <v>0</v>
      </c>
      <c r="U7" s="31">
        <v>0</v>
      </c>
      <c r="V7" s="91">
        <v>0</v>
      </c>
      <c r="W7" s="31">
        <v>0</v>
      </c>
      <c r="X7" s="91">
        <v>0</v>
      </c>
      <c r="Y7" s="31">
        <v>0</v>
      </c>
      <c r="Z7" s="91">
        <v>0</v>
      </c>
      <c r="AA7" s="31">
        <v>3</v>
      </c>
      <c r="AB7" s="91">
        <v>27</v>
      </c>
      <c r="AC7" s="31">
        <v>191</v>
      </c>
      <c r="AD7" s="91">
        <v>4357.51</v>
      </c>
    </row>
    <row r="8" spans="1:30">
      <c r="A8" s="87">
        <f>ROW(A2)</f>
        <v>2</v>
      </c>
      <c r="B8" s="46" t="s">
        <v>5</v>
      </c>
      <c r="C8" s="31">
        <v>149</v>
      </c>
      <c r="D8" s="91">
        <v>519.22</v>
      </c>
      <c r="E8" s="31">
        <v>149</v>
      </c>
      <c r="F8" s="91">
        <v>522.17999999999995</v>
      </c>
      <c r="G8" s="31">
        <v>2411</v>
      </c>
      <c r="H8" s="91">
        <v>7831.11</v>
      </c>
      <c r="I8" s="31">
        <v>2411</v>
      </c>
      <c r="J8" s="91">
        <v>7832.89</v>
      </c>
      <c r="K8" s="31">
        <v>0</v>
      </c>
      <c r="L8" s="91">
        <v>0</v>
      </c>
      <c r="M8" s="31">
        <v>0</v>
      </c>
      <c r="N8" s="91">
        <v>0</v>
      </c>
      <c r="O8" s="31">
        <v>212</v>
      </c>
      <c r="P8" s="91">
        <v>3130</v>
      </c>
      <c r="Q8" s="31">
        <v>212</v>
      </c>
      <c r="R8" s="91">
        <v>3133.15</v>
      </c>
      <c r="S8" s="31">
        <v>0</v>
      </c>
      <c r="T8" s="91">
        <v>0</v>
      </c>
      <c r="U8" s="31">
        <v>0</v>
      </c>
      <c r="V8" s="91">
        <v>0</v>
      </c>
      <c r="W8" s="31">
        <v>0</v>
      </c>
      <c r="X8" s="91">
        <v>0</v>
      </c>
      <c r="Y8" s="31">
        <v>0</v>
      </c>
      <c r="Z8" s="91">
        <v>0</v>
      </c>
      <c r="AA8" s="31">
        <v>2772</v>
      </c>
      <c r="AB8" s="91">
        <v>11480.33</v>
      </c>
      <c r="AC8" s="31">
        <v>2772</v>
      </c>
      <c r="AD8" s="91">
        <v>11488.22</v>
      </c>
    </row>
    <row r="9" spans="1:30">
      <c r="A9" s="87">
        <f>ROW(A3)</f>
        <v>3</v>
      </c>
      <c r="B9" s="46" t="s">
        <v>6</v>
      </c>
      <c r="C9" s="31">
        <v>60</v>
      </c>
      <c r="D9" s="91">
        <v>133</v>
      </c>
      <c r="E9" s="31">
        <v>60</v>
      </c>
      <c r="F9" s="91">
        <v>130</v>
      </c>
      <c r="G9" s="31">
        <v>825</v>
      </c>
      <c r="H9" s="91">
        <v>3996</v>
      </c>
      <c r="I9" s="31">
        <v>825</v>
      </c>
      <c r="J9" s="91">
        <v>3794</v>
      </c>
      <c r="K9" s="31">
        <v>0</v>
      </c>
      <c r="L9" s="91">
        <v>0</v>
      </c>
      <c r="M9" s="31">
        <v>0</v>
      </c>
      <c r="N9" s="91">
        <v>0</v>
      </c>
      <c r="O9" s="31">
        <v>91</v>
      </c>
      <c r="P9" s="91">
        <v>118</v>
      </c>
      <c r="Q9" s="31">
        <v>91</v>
      </c>
      <c r="R9" s="91">
        <v>112</v>
      </c>
      <c r="S9" s="31">
        <v>0</v>
      </c>
      <c r="T9" s="91">
        <v>0</v>
      </c>
      <c r="U9" s="31">
        <v>0</v>
      </c>
      <c r="V9" s="91">
        <v>0</v>
      </c>
      <c r="W9" s="31">
        <v>0</v>
      </c>
      <c r="X9" s="91">
        <v>0</v>
      </c>
      <c r="Y9" s="31">
        <v>0</v>
      </c>
      <c r="Z9" s="91">
        <v>0</v>
      </c>
      <c r="AA9" s="31">
        <v>976</v>
      </c>
      <c r="AB9" s="91">
        <v>4247</v>
      </c>
      <c r="AC9" s="31">
        <v>976</v>
      </c>
      <c r="AD9" s="91">
        <v>4036</v>
      </c>
    </row>
    <row r="10" spans="1:30">
      <c r="A10" s="87">
        <f>ROW(A4)</f>
        <v>4</v>
      </c>
      <c r="B10" s="46" t="s">
        <v>7</v>
      </c>
      <c r="C10" s="31">
        <v>0</v>
      </c>
      <c r="D10" s="91">
        <v>0</v>
      </c>
      <c r="E10" s="31">
        <v>0</v>
      </c>
      <c r="F10" s="91">
        <v>0</v>
      </c>
      <c r="G10" s="31">
        <v>24</v>
      </c>
      <c r="H10" s="91">
        <v>127</v>
      </c>
      <c r="I10" s="31">
        <v>141</v>
      </c>
      <c r="J10" s="91">
        <v>238</v>
      </c>
      <c r="K10" s="31">
        <v>0</v>
      </c>
      <c r="L10" s="91">
        <v>0</v>
      </c>
      <c r="M10" s="31">
        <v>0</v>
      </c>
      <c r="N10" s="91">
        <v>0</v>
      </c>
      <c r="O10" s="31">
        <v>0</v>
      </c>
      <c r="P10" s="91">
        <v>0</v>
      </c>
      <c r="Q10" s="31">
        <v>0</v>
      </c>
      <c r="R10" s="91">
        <v>0</v>
      </c>
      <c r="S10" s="31">
        <v>0</v>
      </c>
      <c r="T10" s="91">
        <v>0</v>
      </c>
      <c r="U10" s="31">
        <v>0</v>
      </c>
      <c r="V10" s="91">
        <v>0</v>
      </c>
      <c r="W10" s="31">
        <v>0</v>
      </c>
      <c r="X10" s="91">
        <v>0</v>
      </c>
      <c r="Y10" s="31">
        <v>0</v>
      </c>
      <c r="Z10" s="91">
        <v>0</v>
      </c>
      <c r="AA10" s="31">
        <v>24</v>
      </c>
      <c r="AB10" s="91">
        <v>127</v>
      </c>
      <c r="AC10" s="31">
        <v>141</v>
      </c>
      <c r="AD10" s="91">
        <v>238</v>
      </c>
    </row>
    <row r="11" spans="1:30">
      <c r="A11" s="87">
        <f t="shared" ref="A11:A22" si="0">ROW(A6)</f>
        <v>6</v>
      </c>
      <c r="B11" s="46" t="s">
        <v>8</v>
      </c>
      <c r="C11" s="31">
        <v>0</v>
      </c>
      <c r="D11" s="91">
        <v>0</v>
      </c>
      <c r="E11" s="31">
        <v>20</v>
      </c>
      <c r="F11" s="91">
        <v>64.8</v>
      </c>
      <c r="G11" s="31">
        <v>0</v>
      </c>
      <c r="H11" s="91">
        <v>0</v>
      </c>
      <c r="I11" s="31">
        <v>388</v>
      </c>
      <c r="J11" s="91">
        <v>4252.3</v>
      </c>
      <c r="K11" s="31">
        <v>0</v>
      </c>
      <c r="L11" s="91">
        <v>0</v>
      </c>
      <c r="M11" s="31">
        <v>0</v>
      </c>
      <c r="N11" s="91">
        <v>0</v>
      </c>
      <c r="O11" s="31">
        <v>0</v>
      </c>
      <c r="P11" s="91">
        <v>0</v>
      </c>
      <c r="Q11" s="31">
        <v>196</v>
      </c>
      <c r="R11" s="91">
        <v>893.35</v>
      </c>
      <c r="S11" s="31">
        <v>0</v>
      </c>
      <c r="T11" s="91">
        <v>0</v>
      </c>
      <c r="U11" s="31">
        <v>0</v>
      </c>
      <c r="V11" s="91">
        <v>0</v>
      </c>
      <c r="W11" s="31">
        <v>0</v>
      </c>
      <c r="X11" s="91">
        <v>0</v>
      </c>
      <c r="Y11" s="31">
        <v>0</v>
      </c>
      <c r="Z11" s="91">
        <v>0</v>
      </c>
      <c r="AA11" s="31">
        <v>0</v>
      </c>
      <c r="AB11" s="91">
        <v>0</v>
      </c>
      <c r="AC11" s="31">
        <v>604</v>
      </c>
      <c r="AD11" s="91">
        <v>5210.45</v>
      </c>
    </row>
    <row r="12" spans="1:30">
      <c r="A12" s="87">
        <f t="shared" si="0"/>
        <v>7</v>
      </c>
      <c r="B12" s="46" t="s">
        <v>9</v>
      </c>
      <c r="C12" s="31">
        <v>0</v>
      </c>
      <c r="D12" s="91">
        <v>0</v>
      </c>
      <c r="E12" s="31">
        <v>3</v>
      </c>
      <c r="F12" s="91">
        <v>3.23</v>
      </c>
      <c r="G12" s="31">
        <v>0</v>
      </c>
      <c r="H12" s="91">
        <v>0</v>
      </c>
      <c r="I12" s="31">
        <v>5</v>
      </c>
      <c r="J12" s="91">
        <v>6.7</v>
      </c>
      <c r="K12" s="31">
        <v>0</v>
      </c>
      <c r="L12" s="91">
        <v>0</v>
      </c>
      <c r="M12" s="31">
        <v>0</v>
      </c>
      <c r="N12" s="91">
        <v>0</v>
      </c>
      <c r="O12" s="31">
        <v>0</v>
      </c>
      <c r="P12" s="91">
        <v>0</v>
      </c>
      <c r="Q12" s="31">
        <v>0</v>
      </c>
      <c r="R12" s="91">
        <v>0</v>
      </c>
      <c r="S12" s="31">
        <v>0</v>
      </c>
      <c r="T12" s="91">
        <v>0</v>
      </c>
      <c r="U12" s="31">
        <v>0</v>
      </c>
      <c r="V12" s="91">
        <v>0</v>
      </c>
      <c r="W12" s="31">
        <v>0</v>
      </c>
      <c r="X12" s="91">
        <v>0</v>
      </c>
      <c r="Y12" s="31">
        <v>0</v>
      </c>
      <c r="Z12" s="91">
        <v>0</v>
      </c>
      <c r="AA12" s="31">
        <v>0</v>
      </c>
      <c r="AB12" s="91">
        <v>0</v>
      </c>
      <c r="AC12" s="31">
        <v>8</v>
      </c>
      <c r="AD12" s="91">
        <v>9.93</v>
      </c>
    </row>
    <row r="13" spans="1:30">
      <c r="A13" s="87">
        <f t="shared" si="0"/>
        <v>8</v>
      </c>
      <c r="B13" s="46" t="s">
        <v>11</v>
      </c>
      <c r="C13" s="31">
        <v>0</v>
      </c>
      <c r="D13" s="91">
        <v>0</v>
      </c>
      <c r="E13" s="31">
        <v>0</v>
      </c>
      <c r="F13" s="91">
        <v>0</v>
      </c>
      <c r="G13" s="31">
        <v>0</v>
      </c>
      <c r="H13" s="91">
        <v>0</v>
      </c>
      <c r="I13" s="31">
        <v>82</v>
      </c>
      <c r="J13" s="91">
        <v>2341.5100000000002</v>
      </c>
      <c r="K13" s="31">
        <v>0</v>
      </c>
      <c r="L13" s="91">
        <v>0</v>
      </c>
      <c r="M13" s="31">
        <v>0</v>
      </c>
      <c r="N13" s="91">
        <v>0</v>
      </c>
      <c r="O13" s="31">
        <v>0</v>
      </c>
      <c r="P13" s="91">
        <v>0</v>
      </c>
      <c r="Q13" s="31">
        <v>0</v>
      </c>
      <c r="R13" s="91">
        <v>0</v>
      </c>
      <c r="S13" s="31">
        <v>0</v>
      </c>
      <c r="T13" s="91">
        <v>0</v>
      </c>
      <c r="U13" s="31">
        <v>0</v>
      </c>
      <c r="V13" s="91">
        <v>0</v>
      </c>
      <c r="W13" s="31">
        <v>0</v>
      </c>
      <c r="X13" s="91">
        <v>0</v>
      </c>
      <c r="Y13" s="31">
        <v>0</v>
      </c>
      <c r="Z13" s="91">
        <v>0</v>
      </c>
      <c r="AA13" s="31">
        <v>0</v>
      </c>
      <c r="AB13" s="91">
        <v>0</v>
      </c>
      <c r="AC13" s="31">
        <v>82</v>
      </c>
      <c r="AD13" s="91">
        <v>2341.5100000000002</v>
      </c>
    </row>
    <row r="14" spans="1:30">
      <c r="A14" s="87">
        <f t="shared" si="0"/>
        <v>9</v>
      </c>
      <c r="B14" s="46" t="s">
        <v>12</v>
      </c>
      <c r="C14" s="31">
        <v>0</v>
      </c>
      <c r="D14" s="91">
        <v>0</v>
      </c>
      <c r="E14" s="31">
        <v>3</v>
      </c>
      <c r="F14" s="91">
        <v>20.100000000000001</v>
      </c>
      <c r="G14" s="31">
        <v>3</v>
      </c>
      <c r="H14" s="91">
        <v>28</v>
      </c>
      <c r="I14" s="31">
        <v>51</v>
      </c>
      <c r="J14" s="91">
        <v>275.60000000000002</v>
      </c>
      <c r="K14" s="31">
        <v>0</v>
      </c>
      <c r="L14" s="91">
        <v>0</v>
      </c>
      <c r="M14" s="31">
        <v>0</v>
      </c>
      <c r="N14" s="91">
        <v>0</v>
      </c>
      <c r="O14" s="31">
        <v>0</v>
      </c>
      <c r="P14" s="91">
        <v>0</v>
      </c>
      <c r="Q14" s="31">
        <v>2</v>
      </c>
      <c r="R14" s="91">
        <v>21.79</v>
      </c>
      <c r="S14" s="31">
        <v>0</v>
      </c>
      <c r="T14" s="91">
        <v>0</v>
      </c>
      <c r="U14" s="31">
        <v>0</v>
      </c>
      <c r="V14" s="91">
        <v>0</v>
      </c>
      <c r="W14" s="31">
        <v>0</v>
      </c>
      <c r="X14" s="91">
        <v>0</v>
      </c>
      <c r="Y14" s="31">
        <v>0</v>
      </c>
      <c r="Z14" s="91">
        <v>0</v>
      </c>
      <c r="AA14" s="31">
        <v>3</v>
      </c>
      <c r="AB14" s="91">
        <v>28</v>
      </c>
      <c r="AC14" s="31">
        <v>56</v>
      </c>
      <c r="AD14" s="91">
        <v>317.49</v>
      </c>
    </row>
    <row r="15" spans="1:30">
      <c r="A15" s="87">
        <f t="shared" si="0"/>
        <v>10</v>
      </c>
      <c r="B15" s="46" t="s">
        <v>13</v>
      </c>
      <c r="C15" s="31">
        <v>0</v>
      </c>
      <c r="D15" s="91">
        <v>0</v>
      </c>
      <c r="E15" s="31">
        <v>0</v>
      </c>
      <c r="F15" s="91">
        <v>0</v>
      </c>
      <c r="G15" s="31">
        <v>3</v>
      </c>
      <c r="H15" s="91">
        <v>64</v>
      </c>
      <c r="I15" s="31">
        <v>21</v>
      </c>
      <c r="J15" s="91">
        <v>47.3</v>
      </c>
      <c r="K15" s="31">
        <v>0</v>
      </c>
      <c r="L15" s="91">
        <v>0</v>
      </c>
      <c r="M15" s="31">
        <v>0</v>
      </c>
      <c r="N15" s="91">
        <v>0</v>
      </c>
      <c r="O15" s="31">
        <v>0</v>
      </c>
      <c r="P15" s="91">
        <v>0</v>
      </c>
      <c r="Q15" s="31">
        <v>2</v>
      </c>
      <c r="R15" s="91">
        <v>14.67</v>
      </c>
      <c r="S15" s="31">
        <v>0</v>
      </c>
      <c r="T15" s="91">
        <v>0</v>
      </c>
      <c r="U15" s="31">
        <v>0</v>
      </c>
      <c r="V15" s="91">
        <v>0</v>
      </c>
      <c r="W15" s="31">
        <v>0</v>
      </c>
      <c r="X15" s="91">
        <v>0</v>
      </c>
      <c r="Y15" s="31">
        <v>0</v>
      </c>
      <c r="Z15" s="91">
        <v>0</v>
      </c>
      <c r="AA15" s="31">
        <v>3</v>
      </c>
      <c r="AB15" s="91">
        <v>64</v>
      </c>
      <c r="AC15" s="31">
        <v>23</v>
      </c>
      <c r="AD15" s="91">
        <v>61.97</v>
      </c>
    </row>
    <row r="16" spans="1:30">
      <c r="A16" s="87">
        <f t="shared" si="0"/>
        <v>11</v>
      </c>
      <c r="B16" s="46" t="s">
        <v>14</v>
      </c>
      <c r="C16" s="31">
        <v>0</v>
      </c>
      <c r="D16" s="91">
        <v>0</v>
      </c>
      <c r="E16" s="31">
        <v>0</v>
      </c>
      <c r="F16" s="91">
        <v>0</v>
      </c>
      <c r="G16" s="31">
        <v>1</v>
      </c>
      <c r="H16" s="91">
        <v>7</v>
      </c>
      <c r="I16" s="31">
        <v>378</v>
      </c>
      <c r="J16" s="91">
        <v>2945.6</v>
      </c>
      <c r="K16" s="31">
        <v>0</v>
      </c>
      <c r="L16" s="91">
        <v>0</v>
      </c>
      <c r="M16" s="31">
        <v>0</v>
      </c>
      <c r="N16" s="91">
        <v>0</v>
      </c>
      <c r="O16" s="31">
        <v>0</v>
      </c>
      <c r="P16" s="91">
        <v>0</v>
      </c>
      <c r="Q16" s="31">
        <v>10</v>
      </c>
      <c r="R16" s="91">
        <v>124.17</v>
      </c>
      <c r="S16" s="31">
        <v>0</v>
      </c>
      <c r="T16" s="91">
        <v>0</v>
      </c>
      <c r="U16" s="31">
        <v>0</v>
      </c>
      <c r="V16" s="91">
        <v>0</v>
      </c>
      <c r="W16" s="31">
        <v>0</v>
      </c>
      <c r="X16" s="91">
        <v>0</v>
      </c>
      <c r="Y16" s="31">
        <v>0</v>
      </c>
      <c r="Z16" s="91">
        <v>0</v>
      </c>
      <c r="AA16" s="31">
        <v>1</v>
      </c>
      <c r="AB16" s="91">
        <v>7</v>
      </c>
      <c r="AC16" s="31">
        <v>388</v>
      </c>
      <c r="AD16" s="91">
        <v>3069.77</v>
      </c>
    </row>
    <row r="17" spans="1:30">
      <c r="A17" s="87">
        <f t="shared" si="0"/>
        <v>12</v>
      </c>
      <c r="B17" s="46" t="s">
        <v>15</v>
      </c>
      <c r="C17" s="31">
        <v>0</v>
      </c>
      <c r="D17" s="91">
        <v>0</v>
      </c>
      <c r="E17" s="31">
        <v>0</v>
      </c>
      <c r="F17" s="91">
        <v>0</v>
      </c>
      <c r="G17" s="31">
        <v>1</v>
      </c>
      <c r="H17" s="91">
        <v>2.0099999999999998</v>
      </c>
      <c r="I17" s="31">
        <v>12</v>
      </c>
      <c r="J17" s="91">
        <v>35.92</v>
      </c>
      <c r="K17" s="31">
        <v>0</v>
      </c>
      <c r="L17" s="91">
        <v>0</v>
      </c>
      <c r="M17" s="31">
        <v>0</v>
      </c>
      <c r="N17" s="91">
        <v>0</v>
      </c>
      <c r="O17" s="31">
        <v>0</v>
      </c>
      <c r="P17" s="91">
        <v>0</v>
      </c>
      <c r="Q17" s="31">
        <v>0</v>
      </c>
      <c r="R17" s="91">
        <v>0</v>
      </c>
      <c r="S17" s="31">
        <v>0</v>
      </c>
      <c r="T17" s="91">
        <v>0</v>
      </c>
      <c r="U17" s="31">
        <v>0</v>
      </c>
      <c r="V17" s="91">
        <v>0</v>
      </c>
      <c r="W17" s="31">
        <v>0</v>
      </c>
      <c r="X17" s="91">
        <v>0</v>
      </c>
      <c r="Y17" s="31">
        <v>0</v>
      </c>
      <c r="Z17" s="91">
        <v>0</v>
      </c>
      <c r="AA17" s="31">
        <v>1</v>
      </c>
      <c r="AB17" s="91">
        <v>2.0099999999999998</v>
      </c>
      <c r="AC17" s="31">
        <v>12</v>
      </c>
      <c r="AD17" s="91">
        <v>35.92</v>
      </c>
    </row>
    <row r="18" spans="1:30">
      <c r="A18" s="87">
        <f t="shared" si="0"/>
        <v>13</v>
      </c>
      <c r="B18" s="46" t="s">
        <v>16</v>
      </c>
      <c r="C18" s="31">
        <v>43</v>
      </c>
      <c r="D18" s="91">
        <v>206.81</v>
      </c>
      <c r="E18" s="31">
        <v>281</v>
      </c>
      <c r="F18" s="91">
        <v>927.2</v>
      </c>
      <c r="G18" s="31">
        <v>723</v>
      </c>
      <c r="H18" s="91">
        <v>4284.79</v>
      </c>
      <c r="I18" s="31">
        <v>5427</v>
      </c>
      <c r="J18" s="91">
        <v>22334.15</v>
      </c>
      <c r="K18" s="31">
        <v>8</v>
      </c>
      <c r="L18" s="91">
        <v>64.33</v>
      </c>
      <c r="M18" s="31">
        <v>138</v>
      </c>
      <c r="N18" s="91">
        <v>460.42</v>
      </c>
      <c r="O18" s="31">
        <v>749</v>
      </c>
      <c r="P18" s="91">
        <v>3529.64</v>
      </c>
      <c r="Q18" s="31">
        <v>4439</v>
      </c>
      <c r="R18" s="91">
        <v>16103.83</v>
      </c>
      <c r="S18" s="31">
        <v>1</v>
      </c>
      <c r="T18" s="91">
        <v>4.0199999999999996</v>
      </c>
      <c r="U18" s="31">
        <v>2</v>
      </c>
      <c r="V18" s="91">
        <v>5.97</v>
      </c>
      <c r="W18" s="31">
        <v>0</v>
      </c>
      <c r="X18" s="91">
        <v>0</v>
      </c>
      <c r="Y18" s="31">
        <v>7</v>
      </c>
      <c r="Z18" s="91">
        <v>14.71</v>
      </c>
      <c r="AA18" s="31">
        <v>1524</v>
      </c>
      <c r="AB18" s="91">
        <v>8089.59</v>
      </c>
      <c r="AC18" s="31">
        <v>10294</v>
      </c>
      <c r="AD18" s="91">
        <v>39846.28</v>
      </c>
    </row>
    <row r="19" spans="1:30">
      <c r="A19" s="87">
        <f t="shared" si="0"/>
        <v>14</v>
      </c>
      <c r="B19" s="46" t="s">
        <v>17</v>
      </c>
      <c r="C19" s="31">
        <v>11</v>
      </c>
      <c r="D19" s="91">
        <v>23.54</v>
      </c>
      <c r="E19" s="31">
        <v>87</v>
      </c>
      <c r="F19" s="91">
        <v>174.5</v>
      </c>
      <c r="G19" s="31">
        <v>43</v>
      </c>
      <c r="H19" s="91">
        <v>213.21</v>
      </c>
      <c r="I19" s="31">
        <v>672</v>
      </c>
      <c r="J19" s="91">
        <v>938.6</v>
      </c>
      <c r="K19" s="31">
        <v>0</v>
      </c>
      <c r="L19" s="91">
        <v>0</v>
      </c>
      <c r="M19" s="31">
        <v>0</v>
      </c>
      <c r="N19" s="91">
        <v>0</v>
      </c>
      <c r="O19" s="31">
        <v>0</v>
      </c>
      <c r="P19" s="91">
        <v>0</v>
      </c>
      <c r="Q19" s="31">
        <v>0</v>
      </c>
      <c r="R19" s="91">
        <v>0</v>
      </c>
      <c r="S19" s="31">
        <v>0</v>
      </c>
      <c r="T19" s="91">
        <v>0</v>
      </c>
      <c r="U19" s="31">
        <v>0</v>
      </c>
      <c r="V19" s="91">
        <v>0</v>
      </c>
      <c r="W19" s="31">
        <v>0</v>
      </c>
      <c r="X19" s="91">
        <v>0</v>
      </c>
      <c r="Y19" s="31">
        <v>0</v>
      </c>
      <c r="Z19" s="91">
        <v>0</v>
      </c>
      <c r="AA19" s="31">
        <v>54</v>
      </c>
      <c r="AB19" s="91">
        <v>236.75</v>
      </c>
      <c r="AC19" s="31">
        <v>759</v>
      </c>
      <c r="AD19" s="91">
        <v>1113.0999999999999</v>
      </c>
    </row>
    <row r="20" spans="1:30">
      <c r="A20" s="87">
        <f t="shared" si="0"/>
        <v>15</v>
      </c>
      <c r="B20" s="46" t="s">
        <v>18</v>
      </c>
      <c r="C20" s="31">
        <v>0</v>
      </c>
      <c r="D20" s="91">
        <v>0</v>
      </c>
      <c r="E20" s="31">
        <v>0</v>
      </c>
      <c r="F20" s="91">
        <v>0</v>
      </c>
      <c r="G20" s="31">
        <v>0</v>
      </c>
      <c r="H20" s="91">
        <v>0</v>
      </c>
      <c r="I20" s="31">
        <v>0</v>
      </c>
      <c r="J20" s="91">
        <v>0</v>
      </c>
      <c r="K20" s="31">
        <v>0</v>
      </c>
      <c r="L20" s="91">
        <v>0</v>
      </c>
      <c r="M20" s="31">
        <v>0</v>
      </c>
      <c r="N20" s="91">
        <v>0</v>
      </c>
      <c r="O20" s="31">
        <v>0</v>
      </c>
      <c r="P20" s="91">
        <v>0</v>
      </c>
      <c r="Q20" s="31">
        <v>0</v>
      </c>
      <c r="R20" s="91">
        <v>0</v>
      </c>
      <c r="S20" s="31">
        <v>0</v>
      </c>
      <c r="T20" s="91">
        <v>0</v>
      </c>
      <c r="U20" s="31">
        <v>0</v>
      </c>
      <c r="V20" s="91">
        <v>0</v>
      </c>
      <c r="W20" s="31">
        <v>0</v>
      </c>
      <c r="X20" s="91">
        <v>0</v>
      </c>
      <c r="Y20" s="31">
        <v>0</v>
      </c>
      <c r="Z20" s="91">
        <v>0</v>
      </c>
      <c r="AA20" s="31">
        <v>0</v>
      </c>
      <c r="AB20" s="91">
        <v>0</v>
      </c>
      <c r="AC20" s="31">
        <v>0</v>
      </c>
      <c r="AD20" s="91">
        <v>0</v>
      </c>
    </row>
    <row r="21" spans="1:30">
      <c r="A21" s="87">
        <f t="shared" si="0"/>
        <v>16</v>
      </c>
      <c r="B21" s="46" t="s">
        <v>19</v>
      </c>
      <c r="C21" s="31">
        <v>2</v>
      </c>
      <c r="D21" s="91">
        <v>5.9</v>
      </c>
      <c r="E21" s="31">
        <v>27</v>
      </c>
      <c r="F21" s="91">
        <v>199.46</v>
      </c>
      <c r="G21" s="31">
        <v>66</v>
      </c>
      <c r="H21" s="91">
        <v>81.83</v>
      </c>
      <c r="I21" s="31">
        <v>507</v>
      </c>
      <c r="J21" s="91">
        <v>2893.72</v>
      </c>
      <c r="K21" s="31">
        <v>0</v>
      </c>
      <c r="L21" s="91">
        <v>0</v>
      </c>
      <c r="M21" s="31">
        <v>1</v>
      </c>
      <c r="N21" s="91">
        <v>3</v>
      </c>
      <c r="O21" s="31">
        <v>6</v>
      </c>
      <c r="P21" s="91">
        <v>26.7</v>
      </c>
      <c r="Q21" s="31">
        <v>13</v>
      </c>
      <c r="R21" s="91">
        <v>140.71</v>
      </c>
      <c r="S21" s="31">
        <v>0</v>
      </c>
      <c r="T21" s="91">
        <v>0</v>
      </c>
      <c r="U21" s="31">
        <v>0</v>
      </c>
      <c r="V21" s="91">
        <v>0</v>
      </c>
      <c r="W21" s="31">
        <v>0</v>
      </c>
      <c r="X21" s="91">
        <v>0</v>
      </c>
      <c r="Y21" s="31">
        <v>0</v>
      </c>
      <c r="Z21" s="91">
        <v>0</v>
      </c>
      <c r="AA21" s="31">
        <v>74</v>
      </c>
      <c r="AB21" s="91">
        <v>114.43</v>
      </c>
      <c r="AC21" s="31">
        <v>548</v>
      </c>
      <c r="AD21" s="91">
        <v>3236.89</v>
      </c>
    </row>
    <row r="22" spans="1:30">
      <c r="A22" s="87">
        <f t="shared" si="0"/>
        <v>17</v>
      </c>
      <c r="B22" s="46" t="s">
        <v>20</v>
      </c>
      <c r="C22" s="31">
        <v>0</v>
      </c>
      <c r="D22" s="91">
        <v>0</v>
      </c>
      <c r="E22" s="31">
        <v>4</v>
      </c>
      <c r="F22" s="91">
        <v>9.4600000000000009</v>
      </c>
      <c r="G22" s="31">
        <v>6</v>
      </c>
      <c r="H22" s="91">
        <v>33.53</v>
      </c>
      <c r="I22" s="31">
        <v>111</v>
      </c>
      <c r="J22" s="91">
        <v>202.15</v>
      </c>
      <c r="K22" s="31">
        <v>0</v>
      </c>
      <c r="L22" s="91">
        <v>0</v>
      </c>
      <c r="M22" s="31">
        <v>0</v>
      </c>
      <c r="N22" s="91">
        <v>0</v>
      </c>
      <c r="O22" s="31">
        <v>0</v>
      </c>
      <c r="P22" s="91">
        <v>0</v>
      </c>
      <c r="Q22" s="31">
        <v>2</v>
      </c>
      <c r="R22" s="91">
        <v>4.57</v>
      </c>
      <c r="S22" s="31">
        <v>0</v>
      </c>
      <c r="T22" s="91">
        <v>0</v>
      </c>
      <c r="U22" s="31">
        <v>0</v>
      </c>
      <c r="V22" s="91">
        <v>0</v>
      </c>
      <c r="W22" s="31">
        <v>0</v>
      </c>
      <c r="X22" s="91">
        <v>0</v>
      </c>
      <c r="Y22" s="31">
        <v>0</v>
      </c>
      <c r="Z22" s="91">
        <v>0</v>
      </c>
      <c r="AA22" s="31">
        <v>6</v>
      </c>
      <c r="AB22" s="91">
        <v>33.53</v>
      </c>
      <c r="AC22" s="31">
        <v>117</v>
      </c>
      <c r="AD22" s="91">
        <v>216.18</v>
      </c>
    </row>
    <row r="23" spans="1:30" s="4" customFormat="1" ht="19.5" customHeight="1">
      <c r="A23" s="432" t="s">
        <v>127</v>
      </c>
      <c r="B23" s="476"/>
      <c r="C23" s="115">
        <f t="shared" ref="C23:AD23" si="1">SUM(C7:C22)</f>
        <v>265</v>
      </c>
      <c r="D23" s="116">
        <f t="shared" si="1"/>
        <v>888.46999999999991</v>
      </c>
      <c r="E23" s="115">
        <f t="shared" si="1"/>
        <v>634</v>
      </c>
      <c r="F23" s="116">
        <f t="shared" si="1"/>
        <v>2050.9299999999998</v>
      </c>
      <c r="G23" s="115">
        <f t="shared" si="1"/>
        <v>4109</v>
      </c>
      <c r="H23" s="116">
        <f t="shared" si="1"/>
        <v>16695.48</v>
      </c>
      <c r="I23" s="115">
        <f t="shared" si="1"/>
        <v>11210</v>
      </c>
      <c r="J23" s="116">
        <f t="shared" si="1"/>
        <v>52415.69</v>
      </c>
      <c r="K23" s="115">
        <f t="shared" si="1"/>
        <v>8</v>
      </c>
      <c r="L23" s="116">
        <f t="shared" si="1"/>
        <v>64.33</v>
      </c>
      <c r="M23" s="115">
        <f t="shared" si="1"/>
        <v>139</v>
      </c>
      <c r="N23" s="116">
        <f t="shared" si="1"/>
        <v>463.42</v>
      </c>
      <c r="O23" s="115">
        <f t="shared" si="1"/>
        <v>1058</v>
      </c>
      <c r="P23" s="116">
        <f t="shared" si="1"/>
        <v>6804.3399999999992</v>
      </c>
      <c r="Q23" s="115">
        <f t="shared" si="1"/>
        <v>4979</v>
      </c>
      <c r="R23" s="116">
        <f t="shared" si="1"/>
        <v>20628.5</v>
      </c>
      <c r="S23" s="115">
        <f t="shared" si="1"/>
        <v>1</v>
      </c>
      <c r="T23" s="116">
        <f t="shared" si="1"/>
        <v>4.0199999999999996</v>
      </c>
      <c r="U23" s="115">
        <f t="shared" si="1"/>
        <v>2</v>
      </c>
      <c r="V23" s="116">
        <f t="shared" si="1"/>
        <v>5.97</v>
      </c>
      <c r="W23" s="115">
        <f t="shared" si="1"/>
        <v>0</v>
      </c>
      <c r="X23" s="116">
        <f t="shared" si="1"/>
        <v>0</v>
      </c>
      <c r="Y23" s="115">
        <f t="shared" si="1"/>
        <v>7</v>
      </c>
      <c r="Z23" s="116">
        <f t="shared" si="1"/>
        <v>14.71</v>
      </c>
      <c r="AA23" s="115">
        <f t="shared" si="1"/>
        <v>5441</v>
      </c>
      <c r="AB23" s="116">
        <f t="shared" si="1"/>
        <v>24456.639999999999</v>
      </c>
      <c r="AC23" s="115">
        <f t="shared" si="1"/>
        <v>16971</v>
      </c>
      <c r="AD23" s="116">
        <f t="shared" si="1"/>
        <v>75579.22</v>
      </c>
    </row>
    <row r="24" spans="1:30">
      <c r="A24" s="41">
        <v>1</v>
      </c>
      <c r="B24" s="46" t="s">
        <v>21</v>
      </c>
      <c r="C24" s="31">
        <v>0</v>
      </c>
      <c r="D24" s="91">
        <v>0</v>
      </c>
      <c r="E24" s="31">
        <v>7</v>
      </c>
      <c r="F24" s="91">
        <v>8.5299999999999994</v>
      </c>
      <c r="G24" s="31">
        <v>8</v>
      </c>
      <c r="H24" s="91">
        <v>32.99</v>
      </c>
      <c r="I24" s="31">
        <v>41</v>
      </c>
      <c r="J24" s="91">
        <v>194.89</v>
      </c>
      <c r="K24" s="31">
        <v>0</v>
      </c>
      <c r="L24" s="91">
        <v>0</v>
      </c>
      <c r="M24" s="31">
        <v>2</v>
      </c>
      <c r="N24" s="91">
        <v>0.62</v>
      </c>
      <c r="O24" s="31">
        <v>0</v>
      </c>
      <c r="P24" s="91">
        <v>0</v>
      </c>
      <c r="Q24" s="31">
        <v>31</v>
      </c>
      <c r="R24" s="91">
        <v>98.1</v>
      </c>
      <c r="S24" s="31">
        <v>0</v>
      </c>
      <c r="T24" s="91">
        <v>0</v>
      </c>
      <c r="U24" s="31">
        <v>0</v>
      </c>
      <c r="V24" s="91">
        <v>0</v>
      </c>
      <c r="W24" s="31">
        <v>0</v>
      </c>
      <c r="X24" s="91">
        <v>0</v>
      </c>
      <c r="Y24" s="31">
        <v>1</v>
      </c>
      <c r="Z24" s="91">
        <v>7.86</v>
      </c>
      <c r="AA24" s="31">
        <v>8</v>
      </c>
      <c r="AB24" s="91">
        <v>32.99</v>
      </c>
      <c r="AC24" s="31">
        <v>82</v>
      </c>
      <c r="AD24" s="91">
        <v>310</v>
      </c>
    </row>
    <row r="25" spans="1:30">
      <c r="A25" s="41">
        <v>2</v>
      </c>
      <c r="B25" s="46" t="s">
        <v>22</v>
      </c>
      <c r="C25" s="31">
        <v>1</v>
      </c>
      <c r="D25" s="91">
        <v>8.35</v>
      </c>
      <c r="E25" s="31">
        <v>3</v>
      </c>
      <c r="F25" s="91">
        <v>14.49</v>
      </c>
      <c r="G25" s="31">
        <v>24</v>
      </c>
      <c r="H25" s="91">
        <v>141.85</v>
      </c>
      <c r="I25" s="31">
        <v>88</v>
      </c>
      <c r="J25" s="91">
        <v>548.29999999999995</v>
      </c>
      <c r="K25" s="31">
        <v>0</v>
      </c>
      <c r="L25" s="91">
        <v>0</v>
      </c>
      <c r="M25" s="31">
        <v>4</v>
      </c>
      <c r="N25" s="91">
        <v>22.53</v>
      </c>
      <c r="O25" s="31">
        <v>6</v>
      </c>
      <c r="P25" s="91">
        <v>48.3</v>
      </c>
      <c r="Q25" s="31">
        <v>18</v>
      </c>
      <c r="R25" s="91">
        <v>116.58</v>
      </c>
      <c r="S25" s="31">
        <v>0</v>
      </c>
      <c r="T25" s="91">
        <v>0</v>
      </c>
      <c r="U25" s="31">
        <v>0</v>
      </c>
      <c r="V25" s="91">
        <v>0</v>
      </c>
      <c r="W25" s="31">
        <v>0</v>
      </c>
      <c r="X25" s="91">
        <v>0</v>
      </c>
      <c r="Y25" s="31">
        <v>0</v>
      </c>
      <c r="Z25" s="91">
        <v>0</v>
      </c>
      <c r="AA25" s="31">
        <v>31</v>
      </c>
      <c r="AB25" s="91">
        <v>198.5</v>
      </c>
      <c r="AC25" s="31">
        <v>113</v>
      </c>
      <c r="AD25" s="91">
        <v>701.9</v>
      </c>
    </row>
    <row r="26" spans="1:30">
      <c r="A26" s="41">
        <v>3</v>
      </c>
      <c r="B26" s="46" t="s">
        <v>10</v>
      </c>
      <c r="C26" s="31">
        <v>0</v>
      </c>
      <c r="D26" s="91">
        <v>0</v>
      </c>
      <c r="E26" s="31">
        <v>0</v>
      </c>
      <c r="F26" s="91">
        <v>0</v>
      </c>
      <c r="G26" s="31">
        <v>12</v>
      </c>
      <c r="H26" s="91">
        <v>74.5</v>
      </c>
      <c r="I26" s="31">
        <v>182</v>
      </c>
      <c r="J26" s="91">
        <v>1858.19</v>
      </c>
      <c r="K26" s="31">
        <v>0</v>
      </c>
      <c r="L26" s="91">
        <v>0</v>
      </c>
      <c r="M26" s="31">
        <v>0</v>
      </c>
      <c r="N26" s="91">
        <v>0</v>
      </c>
      <c r="O26" s="31">
        <v>2</v>
      </c>
      <c r="P26" s="91">
        <v>10.5</v>
      </c>
      <c r="Q26" s="31">
        <v>14</v>
      </c>
      <c r="R26" s="91">
        <v>89.73</v>
      </c>
      <c r="S26" s="31">
        <v>0</v>
      </c>
      <c r="T26" s="91">
        <v>0</v>
      </c>
      <c r="U26" s="31">
        <v>0</v>
      </c>
      <c r="V26" s="91">
        <v>0</v>
      </c>
      <c r="W26" s="31">
        <v>0</v>
      </c>
      <c r="X26" s="91">
        <v>0</v>
      </c>
      <c r="Y26" s="31">
        <v>0</v>
      </c>
      <c r="Z26" s="91">
        <v>0</v>
      </c>
      <c r="AA26" s="31">
        <v>14</v>
      </c>
      <c r="AB26" s="91">
        <v>85</v>
      </c>
      <c r="AC26" s="31">
        <v>196</v>
      </c>
      <c r="AD26" s="91">
        <v>1947.92</v>
      </c>
    </row>
    <row r="27" spans="1:30">
      <c r="A27" s="41">
        <v>4</v>
      </c>
      <c r="B27" s="46" t="s">
        <v>23</v>
      </c>
      <c r="C27" s="31">
        <v>2</v>
      </c>
      <c r="D27" s="91">
        <v>9</v>
      </c>
      <c r="E27" s="31">
        <v>2</v>
      </c>
      <c r="F27" s="91">
        <v>8</v>
      </c>
      <c r="G27" s="31">
        <v>26</v>
      </c>
      <c r="H27" s="91">
        <v>194</v>
      </c>
      <c r="I27" s="31">
        <v>30</v>
      </c>
      <c r="J27" s="91">
        <v>225</v>
      </c>
      <c r="K27" s="31">
        <v>0</v>
      </c>
      <c r="L27" s="91">
        <v>0</v>
      </c>
      <c r="M27" s="31">
        <v>0</v>
      </c>
      <c r="N27" s="91">
        <v>0</v>
      </c>
      <c r="O27" s="31">
        <v>18</v>
      </c>
      <c r="P27" s="91">
        <v>141</v>
      </c>
      <c r="Q27" s="31">
        <v>18</v>
      </c>
      <c r="R27" s="91">
        <v>134</v>
      </c>
      <c r="S27" s="31">
        <v>0</v>
      </c>
      <c r="T27" s="91">
        <v>0</v>
      </c>
      <c r="U27" s="31">
        <v>0</v>
      </c>
      <c r="V27" s="91">
        <v>0</v>
      </c>
      <c r="W27" s="31">
        <v>0</v>
      </c>
      <c r="X27" s="91">
        <v>0</v>
      </c>
      <c r="Y27" s="31">
        <v>0</v>
      </c>
      <c r="Z27" s="91">
        <v>0</v>
      </c>
      <c r="AA27" s="31">
        <v>46</v>
      </c>
      <c r="AB27" s="91">
        <v>344</v>
      </c>
      <c r="AC27" s="31">
        <v>50</v>
      </c>
      <c r="AD27" s="91">
        <v>367</v>
      </c>
    </row>
    <row r="28" spans="1:30">
      <c r="A28" s="96">
        <v>5</v>
      </c>
      <c r="B28" s="135" t="s">
        <v>24</v>
      </c>
      <c r="C28" s="31">
        <v>0</v>
      </c>
      <c r="D28" s="91">
        <v>0</v>
      </c>
      <c r="E28" s="31">
        <v>0</v>
      </c>
      <c r="F28" s="91">
        <v>0</v>
      </c>
      <c r="G28" s="31">
        <v>0</v>
      </c>
      <c r="H28" s="91">
        <v>0</v>
      </c>
      <c r="I28" s="31">
        <v>1</v>
      </c>
      <c r="J28" s="91">
        <v>1.75</v>
      </c>
      <c r="K28" s="31">
        <v>0</v>
      </c>
      <c r="L28" s="91">
        <v>0</v>
      </c>
      <c r="M28" s="31">
        <v>0</v>
      </c>
      <c r="N28" s="91">
        <v>0</v>
      </c>
      <c r="O28" s="31">
        <v>0</v>
      </c>
      <c r="P28" s="91">
        <v>0</v>
      </c>
      <c r="Q28" s="31">
        <v>0</v>
      </c>
      <c r="R28" s="91">
        <v>0</v>
      </c>
      <c r="S28" s="31">
        <v>0</v>
      </c>
      <c r="T28" s="91">
        <v>0</v>
      </c>
      <c r="U28" s="31">
        <v>0</v>
      </c>
      <c r="V28" s="91">
        <v>0</v>
      </c>
      <c r="W28" s="31">
        <v>0</v>
      </c>
      <c r="X28" s="91">
        <v>0</v>
      </c>
      <c r="Y28" s="31">
        <v>0</v>
      </c>
      <c r="Z28" s="91">
        <v>0</v>
      </c>
      <c r="AA28" s="31">
        <v>0</v>
      </c>
      <c r="AB28" s="91">
        <v>0</v>
      </c>
      <c r="AC28" s="31">
        <v>1</v>
      </c>
      <c r="AD28" s="91">
        <v>1.75</v>
      </c>
    </row>
    <row r="29" spans="1:30">
      <c r="A29" s="45">
        <v>6</v>
      </c>
      <c r="B29" s="45" t="s">
        <v>25</v>
      </c>
      <c r="C29" s="31">
        <v>0</v>
      </c>
      <c r="D29" s="91">
        <v>0</v>
      </c>
      <c r="E29" s="31">
        <v>0</v>
      </c>
      <c r="F29" s="91">
        <v>0</v>
      </c>
      <c r="G29" s="31">
        <v>0</v>
      </c>
      <c r="H29" s="91">
        <v>0</v>
      </c>
      <c r="I29" s="31">
        <v>0</v>
      </c>
      <c r="J29" s="91">
        <v>0</v>
      </c>
      <c r="K29" s="31">
        <v>0</v>
      </c>
      <c r="L29" s="91">
        <v>0</v>
      </c>
      <c r="M29" s="31">
        <v>0</v>
      </c>
      <c r="N29" s="91">
        <v>0</v>
      </c>
      <c r="O29" s="31">
        <v>0</v>
      </c>
      <c r="P29" s="91">
        <v>0</v>
      </c>
      <c r="Q29" s="31">
        <v>0</v>
      </c>
      <c r="R29" s="91">
        <v>0</v>
      </c>
      <c r="S29" s="31">
        <v>0</v>
      </c>
      <c r="T29" s="91">
        <v>0</v>
      </c>
      <c r="U29" s="31">
        <v>0</v>
      </c>
      <c r="V29" s="91">
        <v>0</v>
      </c>
      <c r="W29" s="31">
        <v>0</v>
      </c>
      <c r="X29" s="91">
        <v>0</v>
      </c>
      <c r="Y29" s="31">
        <v>0</v>
      </c>
      <c r="Z29" s="91">
        <v>0</v>
      </c>
      <c r="AA29" s="31">
        <v>0</v>
      </c>
      <c r="AB29" s="91">
        <v>0</v>
      </c>
      <c r="AC29" s="31">
        <v>0</v>
      </c>
      <c r="AD29" s="91">
        <v>0</v>
      </c>
    </row>
    <row r="30" spans="1:30">
      <c r="A30" s="45">
        <v>7</v>
      </c>
      <c r="B30" s="45" t="s">
        <v>559</v>
      </c>
      <c r="C30" s="31">
        <v>0</v>
      </c>
      <c r="D30" s="91">
        <v>0</v>
      </c>
      <c r="E30" s="31">
        <v>0</v>
      </c>
      <c r="F30" s="91">
        <v>0</v>
      </c>
      <c r="G30" s="31">
        <v>2</v>
      </c>
      <c r="H30" s="91">
        <v>79</v>
      </c>
      <c r="I30" s="31">
        <v>2</v>
      </c>
      <c r="J30" s="91">
        <v>70</v>
      </c>
      <c r="K30" s="31">
        <v>0</v>
      </c>
      <c r="L30" s="91">
        <v>0</v>
      </c>
      <c r="M30" s="31">
        <v>0</v>
      </c>
      <c r="N30" s="91">
        <v>0</v>
      </c>
      <c r="O30" s="31">
        <v>0</v>
      </c>
      <c r="P30" s="91">
        <v>0</v>
      </c>
      <c r="Q30" s="31">
        <v>0</v>
      </c>
      <c r="R30" s="91">
        <v>0</v>
      </c>
      <c r="S30" s="31">
        <v>0</v>
      </c>
      <c r="T30" s="91">
        <v>0</v>
      </c>
      <c r="U30" s="31">
        <v>0</v>
      </c>
      <c r="V30" s="91">
        <v>0</v>
      </c>
      <c r="W30" s="31">
        <v>0</v>
      </c>
      <c r="X30" s="91">
        <v>0</v>
      </c>
      <c r="Y30" s="31">
        <v>0</v>
      </c>
      <c r="Z30" s="91">
        <v>0</v>
      </c>
      <c r="AA30" s="31">
        <v>2</v>
      </c>
      <c r="AB30" s="91">
        <v>79</v>
      </c>
      <c r="AC30" s="31">
        <v>2</v>
      </c>
      <c r="AD30" s="91">
        <v>70</v>
      </c>
    </row>
    <row r="31" spans="1:30" s="23" customFormat="1">
      <c r="A31" s="232">
        <v>8</v>
      </c>
      <c r="B31" s="232" t="s">
        <v>214</v>
      </c>
      <c r="C31" s="31">
        <v>95</v>
      </c>
      <c r="D31" s="91">
        <v>42.4</v>
      </c>
      <c r="E31" s="31">
        <v>1443</v>
      </c>
      <c r="F31" s="91">
        <v>303.01</v>
      </c>
      <c r="G31" s="31">
        <v>258</v>
      </c>
      <c r="H31" s="91">
        <v>132.94999999999999</v>
      </c>
      <c r="I31" s="31">
        <v>2492</v>
      </c>
      <c r="J31" s="91">
        <v>586.94000000000005</v>
      </c>
      <c r="K31" s="31">
        <v>0</v>
      </c>
      <c r="L31" s="91">
        <v>0</v>
      </c>
      <c r="M31" s="31">
        <v>1</v>
      </c>
      <c r="N31" s="91">
        <v>0.38</v>
      </c>
      <c r="O31" s="31">
        <v>0</v>
      </c>
      <c r="P31" s="91">
        <v>0</v>
      </c>
      <c r="Q31" s="31">
        <v>0</v>
      </c>
      <c r="R31" s="91">
        <v>0</v>
      </c>
      <c r="S31" s="31">
        <v>0</v>
      </c>
      <c r="T31" s="91">
        <v>0</v>
      </c>
      <c r="U31" s="31">
        <v>0</v>
      </c>
      <c r="V31" s="91">
        <v>0</v>
      </c>
      <c r="W31" s="31">
        <v>0</v>
      </c>
      <c r="X31" s="91">
        <v>0</v>
      </c>
      <c r="Y31" s="31">
        <v>0</v>
      </c>
      <c r="Z31" s="91">
        <v>0</v>
      </c>
      <c r="AA31" s="31">
        <v>353</v>
      </c>
      <c r="AB31" s="91">
        <v>175.35</v>
      </c>
      <c r="AC31" s="31">
        <v>3936</v>
      </c>
      <c r="AD31" s="91">
        <v>890.33</v>
      </c>
    </row>
    <row r="32" spans="1:30" s="16" customFormat="1" ht="15.75" customHeight="1">
      <c r="A32" s="520" t="s">
        <v>128</v>
      </c>
      <c r="B32" s="475"/>
      <c r="C32" s="115">
        <f t="shared" ref="C32:AD32" si="2">SUM(C24:C31)</f>
        <v>98</v>
      </c>
      <c r="D32" s="116">
        <f t="shared" si="2"/>
        <v>59.75</v>
      </c>
      <c r="E32" s="115">
        <f t="shared" si="2"/>
        <v>1455</v>
      </c>
      <c r="F32" s="116">
        <f t="shared" si="2"/>
        <v>334.03</v>
      </c>
      <c r="G32" s="115">
        <f t="shared" si="2"/>
        <v>330</v>
      </c>
      <c r="H32" s="116">
        <f t="shared" si="2"/>
        <v>655.29</v>
      </c>
      <c r="I32" s="115">
        <f t="shared" si="2"/>
        <v>2836</v>
      </c>
      <c r="J32" s="116">
        <f t="shared" si="2"/>
        <v>3485.07</v>
      </c>
      <c r="K32" s="115">
        <f t="shared" si="2"/>
        <v>0</v>
      </c>
      <c r="L32" s="116">
        <f t="shared" si="2"/>
        <v>0</v>
      </c>
      <c r="M32" s="115">
        <f t="shared" si="2"/>
        <v>7</v>
      </c>
      <c r="N32" s="116">
        <f t="shared" si="2"/>
        <v>23.53</v>
      </c>
      <c r="O32" s="115">
        <f t="shared" si="2"/>
        <v>26</v>
      </c>
      <c r="P32" s="116">
        <f t="shared" si="2"/>
        <v>199.8</v>
      </c>
      <c r="Q32" s="115">
        <f t="shared" si="2"/>
        <v>81</v>
      </c>
      <c r="R32" s="116">
        <f t="shared" si="2"/>
        <v>438.41</v>
      </c>
      <c r="S32" s="115">
        <f t="shared" si="2"/>
        <v>0</v>
      </c>
      <c r="T32" s="116">
        <f t="shared" si="2"/>
        <v>0</v>
      </c>
      <c r="U32" s="115">
        <f t="shared" si="2"/>
        <v>0</v>
      </c>
      <c r="V32" s="116">
        <f t="shared" si="2"/>
        <v>0</v>
      </c>
      <c r="W32" s="115">
        <f t="shared" si="2"/>
        <v>0</v>
      </c>
      <c r="X32" s="116">
        <f t="shared" si="2"/>
        <v>0</v>
      </c>
      <c r="Y32" s="115">
        <f t="shared" si="2"/>
        <v>1</v>
      </c>
      <c r="Z32" s="116">
        <f t="shared" si="2"/>
        <v>7.86</v>
      </c>
      <c r="AA32" s="115">
        <f t="shared" si="2"/>
        <v>454</v>
      </c>
      <c r="AB32" s="116">
        <f t="shared" si="2"/>
        <v>914.84</v>
      </c>
      <c r="AC32" s="115">
        <f t="shared" si="2"/>
        <v>4380</v>
      </c>
      <c r="AD32" s="116">
        <f t="shared" si="2"/>
        <v>4288.9000000000005</v>
      </c>
    </row>
    <row r="33" spans="1:30">
      <c r="A33" s="41">
        <v>1</v>
      </c>
      <c r="B33" s="46" t="s">
        <v>27</v>
      </c>
      <c r="C33" s="31">
        <v>0</v>
      </c>
      <c r="D33" s="91">
        <v>0</v>
      </c>
      <c r="E33" s="31">
        <v>0</v>
      </c>
      <c r="F33" s="91">
        <v>0</v>
      </c>
      <c r="G33" s="31">
        <v>0</v>
      </c>
      <c r="H33" s="91">
        <v>0</v>
      </c>
      <c r="I33" s="31">
        <v>0</v>
      </c>
      <c r="J33" s="91">
        <v>0</v>
      </c>
      <c r="K33" s="31">
        <v>0</v>
      </c>
      <c r="L33" s="91">
        <v>0</v>
      </c>
      <c r="M33" s="31">
        <v>0</v>
      </c>
      <c r="N33" s="91">
        <v>0</v>
      </c>
      <c r="O33" s="31">
        <v>0</v>
      </c>
      <c r="P33" s="91">
        <v>0</v>
      </c>
      <c r="Q33" s="31">
        <v>0</v>
      </c>
      <c r="R33" s="91">
        <v>0</v>
      </c>
      <c r="S33" s="31">
        <v>0</v>
      </c>
      <c r="T33" s="91">
        <v>0</v>
      </c>
      <c r="U33" s="31">
        <v>0</v>
      </c>
      <c r="V33" s="91">
        <v>0</v>
      </c>
      <c r="W33" s="31">
        <v>0</v>
      </c>
      <c r="X33" s="91">
        <v>0</v>
      </c>
      <c r="Y33" s="31">
        <v>0</v>
      </c>
      <c r="Z33" s="91">
        <v>0</v>
      </c>
      <c r="AA33" s="31">
        <v>0</v>
      </c>
      <c r="AB33" s="91">
        <v>0</v>
      </c>
      <c r="AC33" s="31">
        <v>0</v>
      </c>
      <c r="AD33" s="91">
        <v>0</v>
      </c>
    </row>
    <row r="34" spans="1:30" s="16" customFormat="1" ht="14.25" customHeight="1">
      <c r="A34" s="519" t="s">
        <v>129</v>
      </c>
      <c r="B34" s="478"/>
      <c r="C34" s="115">
        <f>C33</f>
        <v>0</v>
      </c>
      <c r="D34" s="116">
        <f t="shared" ref="D34:AD34" si="3">D33</f>
        <v>0</v>
      </c>
      <c r="E34" s="115">
        <f t="shared" si="3"/>
        <v>0</v>
      </c>
      <c r="F34" s="116">
        <f t="shared" si="3"/>
        <v>0</v>
      </c>
      <c r="G34" s="115">
        <f t="shared" si="3"/>
        <v>0</v>
      </c>
      <c r="H34" s="116">
        <f t="shared" si="3"/>
        <v>0</v>
      </c>
      <c r="I34" s="115">
        <f t="shared" si="3"/>
        <v>0</v>
      </c>
      <c r="J34" s="116">
        <f t="shared" si="3"/>
        <v>0</v>
      </c>
      <c r="K34" s="115">
        <f t="shared" si="3"/>
        <v>0</v>
      </c>
      <c r="L34" s="116">
        <f t="shared" si="3"/>
        <v>0</v>
      </c>
      <c r="M34" s="115">
        <f t="shared" si="3"/>
        <v>0</v>
      </c>
      <c r="N34" s="116">
        <f t="shared" si="3"/>
        <v>0</v>
      </c>
      <c r="O34" s="115">
        <f t="shared" si="3"/>
        <v>0</v>
      </c>
      <c r="P34" s="116">
        <f t="shared" si="3"/>
        <v>0</v>
      </c>
      <c r="Q34" s="115">
        <f t="shared" si="3"/>
        <v>0</v>
      </c>
      <c r="R34" s="116">
        <f t="shared" si="3"/>
        <v>0</v>
      </c>
      <c r="S34" s="115">
        <f t="shared" si="3"/>
        <v>0</v>
      </c>
      <c r="T34" s="116">
        <f t="shared" si="3"/>
        <v>0</v>
      </c>
      <c r="U34" s="115">
        <f t="shared" si="3"/>
        <v>0</v>
      </c>
      <c r="V34" s="116">
        <f t="shared" si="3"/>
        <v>0</v>
      </c>
      <c r="W34" s="115">
        <f t="shared" si="3"/>
        <v>0</v>
      </c>
      <c r="X34" s="116">
        <f t="shared" si="3"/>
        <v>0</v>
      </c>
      <c r="Y34" s="115">
        <f t="shared" si="3"/>
        <v>0</v>
      </c>
      <c r="Z34" s="116">
        <f t="shared" si="3"/>
        <v>0</v>
      </c>
      <c r="AA34" s="115">
        <f t="shared" si="3"/>
        <v>0</v>
      </c>
      <c r="AB34" s="116">
        <f t="shared" si="3"/>
        <v>0</v>
      </c>
      <c r="AC34" s="115">
        <f t="shared" si="3"/>
        <v>0</v>
      </c>
      <c r="AD34" s="116">
        <f t="shared" si="3"/>
        <v>0</v>
      </c>
    </row>
    <row r="35" spans="1:30">
      <c r="A35" s="45">
        <v>1</v>
      </c>
      <c r="B35" s="45" t="s">
        <v>28</v>
      </c>
      <c r="C35" s="31">
        <v>105</v>
      </c>
      <c r="D35" s="91">
        <v>273.72000000000003</v>
      </c>
      <c r="E35" s="31">
        <v>105</v>
      </c>
      <c r="F35" s="91">
        <v>273.72000000000003</v>
      </c>
      <c r="G35" s="31">
        <v>6152</v>
      </c>
      <c r="H35" s="91">
        <v>13387.66</v>
      </c>
      <c r="I35" s="31">
        <v>6152</v>
      </c>
      <c r="J35" s="91">
        <v>13387.66</v>
      </c>
      <c r="K35" s="31">
        <v>0</v>
      </c>
      <c r="L35" s="91">
        <v>0</v>
      </c>
      <c r="M35" s="31">
        <v>0</v>
      </c>
      <c r="N35" s="91">
        <v>0</v>
      </c>
      <c r="O35" s="31">
        <v>3069</v>
      </c>
      <c r="P35" s="91">
        <v>4255.4799999999996</v>
      </c>
      <c r="Q35" s="31">
        <v>3555</v>
      </c>
      <c r="R35" s="91">
        <v>7075.55</v>
      </c>
      <c r="S35" s="31">
        <v>486</v>
      </c>
      <c r="T35" s="91">
        <v>2820.07</v>
      </c>
      <c r="U35" s="31">
        <v>0</v>
      </c>
      <c r="V35" s="91">
        <v>0</v>
      </c>
      <c r="W35" s="31">
        <v>0</v>
      </c>
      <c r="X35" s="91">
        <v>0</v>
      </c>
      <c r="Y35" s="31">
        <v>0</v>
      </c>
      <c r="Z35" s="91">
        <v>0</v>
      </c>
      <c r="AA35" s="31">
        <v>9812</v>
      </c>
      <c r="AB35" s="91">
        <v>20736.93</v>
      </c>
      <c r="AC35" s="31">
        <v>9812</v>
      </c>
      <c r="AD35" s="91">
        <v>20736.93</v>
      </c>
    </row>
    <row r="36" spans="1:30" s="17" customFormat="1" ht="17.25" customHeight="1">
      <c r="A36" s="520" t="s">
        <v>226</v>
      </c>
      <c r="B36" s="475"/>
      <c r="C36" s="115">
        <f>C35</f>
        <v>105</v>
      </c>
      <c r="D36" s="116">
        <f t="shared" ref="D36:AC36" si="4">D35</f>
        <v>273.72000000000003</v>
      </c>
      <c r="E36" s="115">
        <f t="shared" si="4"/>
        <v>105</v>
      </c>
      <c r="F36" s="116">
        <f t="shared" si="4"/>
        <v>273.72000000000003</v>
      </c>
      <c r="G36" s="115">
        <f t="shared" si="4"/>
        <v>6152</v>
      </c>
      <c r="H36" s="116">
        <f t="shared" si="4"/>
        <v>13387.66</v>
      </c>
      <c r="I36" s="115">
        <f t="shared" si="4"/>
        <v>6152</v>
      </c>
      <c r="J36" s="116">
        <f t="shared" si="4"/>
        <v>13387.66</v>
      </c>
      <c r="K36" s="115">
        <f t="shared" si="4"/>
        <v>0</v>
      </c>
      <c r="L36" s="116">
        <f t="shared" si="4"/>
        <v>0</v>
      </c>
      <c r="M36" s="115">
        <f t="shared" si="4"/>
        <v>0</v>
      </c>
      <c r="N36" s="116">
        <f t="shared" si="4"/>
        <v>0</v>
      </c>
      <c r="O36" s="115">
        <f t="shared" si="4"/>
        <v>3069</v>
      </c>
      <c r="P36" s="116">
        <f t="shared" si="4"/>
        <v>4255.4799999999996</v>
      </c>
      <c r="Q36" s="115">
        <f t="shared" si="4"/>
        <v>3555</v>
      </c>
      <c r="R36" s="116">
        <f t="shared" si="4"/>
        <v>7075.55</v>
      </c>
      <c r="S36" s="115">
        <f t="shared" si="4"/>
        <v>486</v>
      </c>
      <c r="T36" s="116">
        <f t="shared" si="4"/>
        <v>2820.07</v>
      </c>
      <c r="U36" s="115">
        <f t="shared" si="4"/>
        <v>0</v>
      </c>
      <c r="V36" s="116">
        <f t="shared" si="4"/>
        <v>0</v>
      </c>
      <c r="W36" s="115">
        <f t="shared" si="4"/>
        <v>0</v>
      </c>
      <c r="X36" s="116">
        <f t="shared" si="4"/>
        <v>0</v>
      </c>
      <c r="Y36" s="115">
        <f t="shared" si="4"/>
        <v>0</v>
      </c>
      <c r="Z36" s="116">
        <f t="shared" si="4"/>
        <v>0</v>
      </c>
      <c r="AA36" s="115">
        <f t="shared" si="4"/>
        <v>9812</v>
      </c>
      <c r="AB36" s="116">
        <f t="shared" si="4"/>
        <v>20736.93</v>
      </c>
      <c r="AC36" s="115">
        <f t="shared" si="4"/>
        <v>9812</v>
      </c>
      <c r="AD36" s="116">
        <f>AD35</f>
        <v>20736.93</v>
      </c>
    </row>
    <row r="37" spans="1:30" s="16" customFormat="1" ht="24.75" customHeight="1">
      <c r="A37" s="432" t="s">
        <v>120</v>
      </c>
      <c r="B37" s="476"/>
      <c r="C37" s="159">
        <f>C23+C32+C34+C36</f>
        <v>468</v>
      </c>
      <c r="D37" s="160">
        <f t="shared" ref="D37:AC37" si="5">D23+D32+D34+D36</f>
        <v>1221.94</v>
      </c>
      <c r="E37" s="159">
        <f t="shared" si="5"/>
        <v>2194</v>
      </c>
      <c r="F37" s="160">
        <f t="shared" si="5"/>
        <v>2658.6800000000003</v>
      </c>
      <c r="G37" s="159">
        <f t="shared" si="5"/>
        <v>10591</v>
      </c>
      <c r="H37" s="160">
        <f t="shared" si="5"/>
        <v>30738.43</v>
      </c>
      <c r="I37" s="159">
        <f t="shared" si="5"/>
        <v>20198</v>
      </c>
      <c r="J37" s="160">
        <f t="shared" si="5"/>
        <v>69288.42</v>
      </c>
      <c r="K37" s="159">
        <f t="shared" si="5"/>
        <v>8</v>
      </c>
      <c r="L37" s="160">
        <f t="shared" si="5"/>
        <v>64.33</v>
      </c>
      <c r="M37" s="159">
        <f t="shared" si="5"/>
        <v>146</v>
      </c>
      <c r="N37" s="160">
        <f t="shared" si="5"/>
        <v>486.95000000000005</v>
      </c>
      <c r="O37" s="159">
        <f t="shared" si="5"/>
        <v>4153</v>
      </c>
      <c r="P37" s="160">
        <f t="shared" si="5"/>
        <v>11259.619999999999</v>
      </c>
      <c r="Q37" s="159">
        <f t="shared" si="5"/>
        <v>8615</v>
      </c>
      <c r="R37" s="160">
        <f t="shared" si="5"/>
        <v>28142.46</v>
      </c>
      <c r="S37" s="159">
        <f t="shared" si="5"/>
        <v>487</v>
      </c>
      <c r="T37" s="160">
        <f t="shared" si="5"/>
        <v>2824.09</v>
      </c>
      <c r="U37" s="159">
        <f t="shared" si="5"/>
        <v>2</v>
      </c>
      <c r="V37" s="160">
        <f t="shared" si="5"/>
        <v>5.97</v>
      </c>
      <c r="W37" s="159">
        <f t="shared" si="5"/>
        <v>0</v>
      </c>
      <c r="X37" s="160">
        <f t="shared" si="5"/>
        <v>0</v>
      </c>
      <c r="Y37" s="159">
        <f t="shared" si="5"/>
        <v>8</v>
      </c>
      <c r="Z37" s="160">
        <f t="shared" si="5"/>
        <v>22.57</v>
      </c>
      <c r="AA37" s="159">
        <f t="shared" si="5"/>
        <v>15707</v>
      </c>
      <c r="AB37" s="160">
        <f t="shared" si="5"/>
        <v>46108.41</v>
      </c>
      <c r="AC37" s="159">
        <f t="shared" si="5"/>
        <v>31163</v>
      </c>
      <c r="AD37" s="160">
        <f>AD23+AD32+AD34+AD36</f>
        <v>100605.04999999999</v>
      </c>
    </row>
    <row r="42" spans="1:30" ht="26.25" customHeight="1"/>
    <row r="74" ht="15" customHeight="1"/>
  </sheetData>
  <mergeCells count="31">
    <mergeCell ref="A37:B37"/>
    <mergeCell ref="A23:B23"/>
    <mergeCell ref="A32:B32"/>
    <mergeCell ref="A34:B34"/>
    <mergeCell ref="A36:B36"/>
    <mergeCell ref="W4:Z4"/>
    <mergeCell ref="AA4:AD4"/>
    <mergeCell ref="B4:B6"/>
    <mergeCell ref="A1:AD1"/>
    <mergeCell ref="A2:AD2"/>
    <mergeCell ref="A4:A6"/>
    <mergeCell ref="C4:F4"/>
    <mergeCell ref="G4:J4"/>
    <mergeCell ref="K4:N4"/>
    <mergeCell ref="A3:AD3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</mergeCells>
  <pageMargins left="0.25" right="0.25" top="0.75" bottom="0.75" header="0.3" footer="0.3"/>
  <pageSetup paperSize="9" scale="60" orientation="landscape" r:id="rId1"/>
  <ignoredErrors>
    <ignoredError sqref="C38:AE39 AE32:AE3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sqref="A1:F36"/>
    </sheetView>
  </sheetViews>
  <sheetFormatPr defaultRowHeight="15"/>
  <cols>
    <col min="1" max="1" width="7.42578125" customWidth="1"/>
    <col min="2" max="2" width="10.85546875" customWidth="1"/>
    <col min="3" max="3" width="14.140625" customWidth="1"/>
    <col min="4" max="4" width="14.7109375" style="24" customWidth="1"/>
    <col min="5" max="5" width="9.7109375" customWidth="1"/>
    <col min="6" max="6" width="11.7109375" style="24" customWidth="1"/>
    <col min="9" max="9" width="10.5703125" customWidth="1"/>
  </cols>
  <sheetData>
    <row r="1" spans="1:6" s="338" customFormat="1" ht="15.75">
      <c r="A1" s="431">
        <v>66</v>
      </c>
      <c r="B1" s="431"/>
      <c r="C1" s="431"/>
      <c r="D1" s="431"/>
      <c r="E1" s="431"/>
      <c r="F1" s="431"/>
    </row>
    <row r="2" spans="1:6" ht="19.5">
      <c r="A2" s="580" t="s">
        <v>100</v>
      </c>
      <c r="B2" s="580"/>
      <c r="C2" s="580"/>
      <c r="D2" s="580"/>
      <c r="E2" s="580"/>
      <c r="F2" s="580"/>
    </row>
    <row r="3" spans="1:6" ht="19.5">
      <c r="A3" s="580" t="s">
        <v>491</v>
      </c>
      <c r="B3" s="580"/>
      <c r="C3" s="580"/>
      <c r="D3" s="580"/>
      <c r="E3" s="580"/>
      <c r="F3" s="580"/>
    </row>
    <row r="4" spans="1:6" s="23" customFormat="1" ht="29.25" customHeight="1">
      <c r="A4" s="581" t="s">
        <v>58</v>
      </c>
      <c r="B4" s="581" t="s">
        <v>0</v>
      </c>
      <c r="C4" s="539" t="s">
        <v>254</v>
      </c>
      <c r="D4" s="539"/>
      <c r="E4" s="583" t="s">
        <v>235</v>
      </c>
      <c r="F4" s="584"/>
    </row>
    <row r="5" spans="1:6" ht="15" customHeight="1">
      <c r="A5" s="582"/>
      <c r="B5" s="582"/>
      <c r="C5" s="79" t="s">
        <v>142</v>
      </c>
      <c r="D5" s="231" t="s">
        <v>141</v>
      </c>
      <c r="E5" s="26" t="s">
        <v>142</v>
      </c>
      <c r="F5" s="373" t="s">
        <v>95</v>
      </c>
    </row>
    <row r="6" spans="1:6">
      <c r="A6" s="232">
        <v>1</v>
      </c>
      <c r="B6" s="232" t="s">
        <v>4</v>
      </c>
      <c r="C6" s="31">
        <v>0</v>
      </c>
      <c r="D6" s="91">
        <v>0</v>
      </c>
      <c r="E6" s="31">
        <v>0</v>
      </c>
      <c r="F6" s="91">
        <v>0</v>
      </c>
    </row>
    <row r="7" spans="1:6">
      <c r="A7" s="45">
        <v>2</v>
      </c>
      <c r="B7" s="45" t="s">
        <v>5</v>
      </c>
      <c r="C7" s="31">
        <v>0</v>
      </c>
      <c r="D7" s="91">
        <v>0</v>
      </c>
      <c r="E7" s="31">
        <v>0</v>
      </c>
      <c r="F7" s="91">
        <v>0</v>
      </c>
    </row>
    <row r="8" spans="1:6">
      <c r="A8" s="45">
        <v>3</v>
      </c>
      <c r="B8" s="45" t="s">
        <v>6</v>
      </c>
      <c r="C8" s="31">
        <v>0</v>
      </c>
      <c r="D8" s="91">
        <v>0</v>
      </c>
      <c r="E8" s="31">
        <v>0</v>
      </c>
      <c r="F8" s="91">
        <v>0</v>
      </c>
    </row>
    <row r="9" spans="1:6">
      <c r="A9" s="45">
        <v>4</v>
      </c>
      <c r="B9" s="45" t="s">
        <v>7</v>
      </c>
      <c r="C9" s="31">
        <v>0</v>
      </c>
      <c r="D9" s="91">
        <v>0</v>
      </c>
      <c r="E9" s="31">
        <v>0</v>
      </c>
      <c r="F9" s="91">
        <v>0</v>
      </c>
    </row>
    <row r="10" spans="1:6">
      <c r="A10" s="45">
        <v>5</v>
      </c>
      <c r="B10" s="45" t="s">
        <v>8</v>
      </c>
      <c r="C10" s="31">
        <v>0</v>
      </c>
      <c r="D10" s="91">
        <v>0</v>
      </c>
      <c r="E10" s="31">
        <v>0</v>
      </c>
      <c r="F10" s="91">
        <v>0</v>
      </c>
    </row>
    <row r="11" spans="1:6">
      <c r="A11" s="45">
        <v>6</v>
      </c>
      <c r="B11" s="45" t="s">
        <v>9</v>
      </c>
      <c r="C11" s="31">
        <v>5</v>
      </c>
      <c r="D11" s="91">
        <v>3</v>
      </c>
      <c r="E11" s="31">
        <v>188</v>
      </c>
      <c r="F11" s="91">
        <v>26</v>
      </c>
    </row>
    <row r="12" spans="1:6">
      <c r="A12" s="45">
        <v>7</v>
      </c>
      <c r="B12" s="45" t="s">
        <v>11</v>
      </c>
      <c r="C12" s="31">
        <v>1</v>
      </c>
      <c r="D12" s="91">
        <v>122.33</v>
      </c>
      <c r="E12" s="31">
        <v>1</v>
      </c>
      <c r="F12" s="91">
        <v>122.33</v>
      </c>
    </row>
    <row r="13" spans="1:6">
      <c r="A13" s="45">
        <v>8</v>
      </c>
      <c r="B13" s="45" t="s">
        <v>12</v>
      </c>
      <c r="C13" s="31">
        <v>0</v>
      </c>
      <c r="D13" s="91">
        <v>0</v>
      </c>
      <c r="E13" s="31">
        <v>0</v>
      </c>
      <c r="F13" s="91">
        <v>0</v>
      </c>
    </row>
    <row r="14" spans="1:6">
      <c r="A14" s="45">
        <v>9</v>
      </c>
      <c r="B14" s="45" t="s">
        <v>13</v>
      </c>
      <c r="C14" s="31">
        <v>0</v>
      </c>
      <c r="D14" s="91">
        <v>0</v>
      </c>
      <c r="E14" s="31">
        <v>0</v>
      </c>
      <c r="F14" s="91">
        <v>0</v>
      </c>
    </row>
    <row r="15" spans="1:6">
      <c r="A15" s="45">
        <v>10</v>
      </c>
      <c r="B15" s="45" t="s">
        <v>14</v>
      </c>
      <c r="C15" s="31">
        <v>0</v>
      </c>
      <c r="D15" s="91">
        <v>0</v>
      </c>
      <c r="E15" s="31">
        <v>0</v>
      </c>
      <c r="F15" s="91">
        <v>0</v>
      </c>
    </row>
    <row r="16" spans="1:6">
      <c r="A16" s="45">
        <v>11</v>
      </c>
      <c r="B16" s="45" t="s">
        <v>15</v>
      </c>
      <c r="C16" s="31">
        <v>0</v>
      </c>
      <c r="D16" s="91">
        <v>0</v>
      </c>
      <c r="E16" s="31">
        <v>0</v>
      </c>
      <c r="F16" s="91">
        <v>0</v>
      </c>
    </row>
    <row r="17" spans="1:6">
      <c r="A17" s="45">
        <v>12</v>
      </c>
      <c r="B17" s="45" t="s">
        <v>16</v>
      </c>
      <c r="C17" s="31">
        <v>28</v>
      </c>
      <c r="D17" s="91">
        <v>127.82</v>
      </c>
      <c r="E17" s="31">
        <v>28</v>
      </c>
      <c r="F17" s="91">
        <v>127.82</v>
      </c>
    </row>
    <row r="18" spans="1:6">
      <c r="A18" s="45">
        <v>13</v>
      </c>
      <c r="B18" s="45" t="s">
        <v>17</v>
      </c>
      <c r="C18" s="31">
        <v>0</v>
      </c>
      <c r="D18" s="91">
        <v>0</v>
      </c>
      <c r="E18" s="31">
        <v>0</v>
      </c>
      <c r="F18" s="91">
        <v>0</v>
      </c>
    </row>
    <row r="19" spans="1:6">
      <c r="A19" s="45">
        <v>14</v>
      </c>
      <c r="B19" s="45" t="s">
        <v>18</v>
      </c>
      <c r="C19" s="31">
        <v>0</v>
      </c>
      <c r="D19" s="91">
        <v>0</v>
      </c>
      <c r="E19" s="31">
        <v>2</v>
      </c>
      <c r="F19" s="91">
        <v>12.64</v>
      </c>
    </row>
    <row r="20" spans="1:6">
      <c r="A20" s="45">
        <v>15</v>
      </c>
      <c r="B20" s="45" t="s">
        <v>19</v>
      </c>
      <c r="C20" s="31">
        <v>0</v>
      </c>
      <c r="D20" s="91">
        <v>0</v>
      </c>
      <c r="E20" s="31">
        <v>0</v>
      </c>
      <c r="F20" s="91">
        <v>0</v>
      </c>
    </row>
    <row r="21" spans="1:6">
      <c r="A21" s="45">
        <v>16</v>
      </c>
      <c r="B21" s="45" t="s">
        <v>20</v>
      </c>
      <c r="C21" s="31">
        <v>0</v>
      </c>
      <c r="D21" s="91">
        <v>0</v>
      </c>
      <c r="E21" s="31">
        <v>0</v>
      </c>
      <c r="F21" s="91">
        <v>0</v>
      </c>
    </row>
    <row r="22" spans="1:6" s="4" customFormat="1">
      <c r="A22" s="437" t="s">
        <v>127</v>
      </c>
      <c r="B22" s="437"/>
      <c r="C22" s="115">
        <f>SUM(C6:C21)</f>
        <v>34</v>
      </c>
      <c r="D22" s="116">
        <f>SUM(D6:D21)</f>
        <v>253.14999999999998</v>
      </c>
      <c r="E22" s="115">
        <f>SUM(E6:E21)</f>
        <v>219</v>
      </c>
      <c r="F22" s="116">
        <f>SUM(F6:F21)</f>
        <v>288.78999999999996</v>
      </c>
    </row>
    <row r="23" spans="1:6">
      <c r="A23" s="45">
        <v>1</v>
      </c>
      <c r="B23" s="45" t="s">
        <v>21</v>
      </c>
      <c r="C23" s="31">
        <v>0</v>
      </c>
      <c r="D23" s="91">
        <v>0</v>
      </c>
      <c r="E23" s="31">
        <v>0</v>
      </c>
      <c r="F23" s="91">
        <v>0</v>
      </c>
    </row>
    <row r="24" spans="1:6">
      <c r="A24" s="45">
        <v>2</v>
      </c>
      <c r="B24" s="45" t="s">
        <v>22</v>
      </c>
      <c r="C24" s="31">
        <v>0</v>
      </c>
      <c r="D24" s="91">
        <v>0</v>
      </c>
      <c r="E24" s="31">
        <v>0</v>
      </c>
      <c r="F24" s="91">
        <v>0</v>
      </c>
    </row>
    <row r="25" spans="1:6">
      <c r="A25" s="45">
        <v>3</v>
      </c>
      <c r="B25" s="45" t="s">
        <v>10</v>
      </c>
      <c r="C25" s="31">
        <v>0</v>
      </c>
      <c r="D25" s="91">
        <v>0</v>
      </c>
      <c r="E25" s="31">
        <v>0</v>
      </c>
      <c r="F25" s="91">
        <v>0</v>
      </c>
    </row>
    <row r="26" spans="1:6" ht="16.5" customHeight="1">
      <c r="A26" s="45">
        <v>4</v>
      </c>
      <c r="B26" s="45" t="s">
        <v>23</v>
      </c>
      <c r="C26" s="31">
        <v>0</v>
      </c>
      <c r="D26" s="91">
        <v>0</v>
      </c>
      <c r="E26" s="31">
        <v>0</v>
      </c>
      <c r="F26" s="91">
        <v>0</v>
      </c>
    </row>
    <row r="27" spans="1:6">
      <c r="A27" s="45">
        <v>5</v>
      </c>
      <c r="B27" s="45" t="s">
        <v>24</v>
      </c>
      <c r="C27" s="31">
        <v>0</v>
      </c>
      <c r="D27" s="91">
        <v>0</v>
      </c>
      <c r="E27" s="31">
        <v>0</v>
      </c>
      <c r="F27" s="91">
        <v>0</v>
      </c>
    </row>
    <row r="28" spans="1:6">
      <c r="A28" s="45">
        <v>6</v>
      </c>
      <c r="B28" s="45" t="s">
        <v>25</v>
      </c>
      <c r="C28" s="31">
        <v>0</v>
      </c>
      <c r="D28" s="91">
        <v>0</v>
      </c>
      <c r="E28" s="31">
        <v>0</v>
      </c>
      <c r="F28" s="91">
        <v>0</v>
      </c>
    </row>
    <row r="29" spans="1:6" ht="18" customHeight="1">
      <c r="A29" s="45">
        <v>7</v>
      </c>
      <c r="B29" s="45" t="s">
        <v>26</v>
      </c>
      <c r="C29" s="31">
        <v>0</v>
      </c>
      <c r="D29" s="91">
        <v>0</v>
      </c>
      <c r="E29" s="31">
        <v>0</v>
      </c>
      <c r="F29" s="91">
        <v>0</v>
      </c>
    </row>
    <row r="30" spans="1:6" s="15" customFormat="1">
      <c r="A30" s="45">
        <v>8</v>
      </c>
      <c r="B30" s="45" t="s">
        <v>214</v>
      </c>
      <c r="C30" s="31">
        <v>0</v>
      </c>
      <c r="D30" s="91">
        <v>0</v>
      </c>
      <c r="E30" s="31">
        <v>0</v>
      </c>
      <c r="F30" s="91">
        <v>0</v>
      </c>
    </row>
    <row r="31" spans="1:6" s="4" customFormat="1">
      <c r="A31" s="437" t="s">
        <v>128</v>
      </c>
      <c r="B31" s="437"/>
      <c r="C31" s="115">
        <f>SUM(C23:C30)</f>
        <v>0</v>
      </c>
      <c r="D31" s="116">
        <f>SUM(D23:D30)</f>
        <v>0</v>
      </c>
      <c r="E31" s="115">
        <f>SUM(E23:E30)</f>
        <v>0</v>
      </c>
      <c r="F31" s="116">
        <f>SUM(F23:F30)</f>
        <v>0</v>
      </c>
    </row>
    <row r="32" spans="1:6">
      <c r="A32" s="45">
        <v>1</v>
      </c>
      <c r="B32" s="45" t="s">
        <v>27</v>
      </c>
      <c r="C32" s="31">
        <v>0</v>
      </c>
      <c r="D32" s="91">
        <v>0</v>
      </c>
      <c r="E32" s="31">
        <v>0</v>
      </c>
      <c r="F32" s="91">
        <v>0</v>
      </c>
    </row>
    <row r="33" spans="1:6" s="4" customFormat="1">
      <c r="A33" s="437" t="s">
        <v>129</v>
      </c>
      <c r="B33" s="437"/>
      <c r="C33" s="115">
        <f>C32</f>
        <v>0</v>
      </c>
      <c r="D33" s="116">
        <f t="shared" ref="D33:F33" si="0">D32</f>
        <v>0</v>
      </c>
      <c r="E33" s="115">
        <f t="shared" si="0"/>
        <v>0</v>
      </c>
      <c r="F33" s="116">
        <f t="shared" si="0"/>
        <v>0</v>
      </c>
    </row>
    <row r="34" spans="1:6">
      <c r="A34" s="45">
        <v>1</v>
      </c>
      <c r="B34" s="45" t="s">
        <v>28</v>
      </c>
      <c r="C34" s="31">
        <v>200</v>
      </c>
      <c r="D34" s="91">
        <v>745.35</v>
      </c>
      <c r="E34" s="31">
        <v>200</v>
      </c>
      <c r="F34" s="91">
        <v>745.35</v>
      </c>
    </row>
    <row r="35" spans="1:6" s="4" customFormat="1">
      <c r="A35" s="437" t="s">
        <v>226</v>
      </c>
      <c r="B35" s="437"/>
      <c r="C35" s="115">
        <f>C34</f>
        <v>200</v>
      </c>
      <c r="D35" s="116">
        <f t="shared" ref="D35:F35" si="1">D34</f>
        <v>745.35</v>
      </c>
      <c r="E35" s="115">
        <f t="shared" si="1"/>
        <v>200</v>
      </c>
      <c r="F35" s="116">
        <f t="shared" si="1"/>
        <v>745.35</v>
      </c>
    </row>
    <row r="36" spans="1:6" s="4" customFormat="1" ht="15.75">
      <c r="A36" s="437" t="s">
        <v>120</v>
      </c>
      <c r="B36" s="437"/>
      <c r="C36" s="351">
        <f>C22+C31+C33+C35</f>
        <v>234</v>
      </c>
      <c r="D36" s="412">
        <f t="shared" ref="D36:F36" si="2">D22+D31+D33+D35</f>
        <v>998.5</v>
      </c>
      <c r="E36" s="351">
        <f t="shared" si="2"/>
        <v>419</v>
      </c>
      <c r="F36" s="412">
        <f t="shared" si="2"/>
        <v>1034.1399999999999</v>
      </c>
    </row>
    <row r="37" spans="1:6" ht="15.75">
      <c r="C37" s="352"/>
      <c r="D37" s="353"/>
      <c r="E37" s="352"/>
      <c r="F37" s="353"/>
    </row>
  </sheetData>
  <mergeCells count="12">
    <mergeCell ref="A1:F1"/>
    <mergeCell ref="A35:B35"/>
    <mergeCell ref="A36:B36"/>
    <mergeCell ref="A2:F2"/>
    <mergeCell ref="A3:F3"/>
    <mergeCell ref="A22:B22"/>
    <mergeCell ref="A31:B31"/>
    <mergeCell ref="A33:B33"/>
    <mergeCell ref="C4:D4"/>
    <mergeCell ref="B4:B5"/>
    <mergeCell ref="A4:A5"/>
    <mergeCell ref="E4:F4"/>
  </mergeCells>
  <pageMargins left="0.7" right="0.7" top="0.75" bottom="0.75" header="0.3" footer="0.3"/>
  <pageSetup paperSize="9" scale="1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="106" zoomScaleNormal="106" workbookViewId="0">
      <selection activeCell="A2" sqref="A2:H18"/>
    </sheetView>
  </sheetViews>
  <sheetFormatPr defaultRowHeight="15"/>
  <cols>
    <col min="1" max="1" width="4.7109375" customWidth="1"/>
    <col min="2" max="2" width="28.7109375" bestFit="1" customWidth="1"/>
    <col min="3" max="3" width="15" bestFit="1" customWidth="1"/>
    <col min="4" max="4" width="15.28515625" bestFit="1" customWidth="1"/>
    <col min="5" max="6" width="10.28515625" bestFit="1" customWidth="1"/>
    <col min="7" max="7" width="11.28515625" customWidth="1"/>
    <col min="8" max="8" width="12.7109375" bestFit="1" customWidth="1"/>
    <col min="9" max="9" width="21.85546875" customWidth="1"/>
    <col min="10" max="10" width="14.5703125" customWidth="1"/>
    <col min="11" max="11" width="13.7109375" bestFit="1" customWidth="1"/>
    <col min="12" max="12" width="12.28515625" bestFit="1" customWidth="1"/>
    <col min="13" max="15" width="11" bestFit="1" customWidth="1"/>
    <col min="16" max="16" width="13.7109375" bestFit="1" customWidth="1"/>
  </cols>
  <sheetData>
    <row r="1" spans="1:10" s="15" customFormat="1" ht="22.5" customHeight="1">
      <c r="A1" s="429">
        <v>49</v>
      </c>
      <c r="B1" s="429"/>
      <c r="C1" s="429"/>
      <c r="D1" s="429"/>
      <c r="E1" s="429"/>
      <c r="F1" s="429"/>
      <c r="G1" s="429"/>
      <c r="H1" s="429"/>
    </row>
    <row r="2" spans="1:10" ht="30" customHeight="1">
      <c r="A2" s="428" t="s">
        <v>257</v>
      </c>
      <c r="B2" s="428"/>
      <c r="C2" s="428"/>
      <c r="D2" s="428"/>
      <c r="E2" s="428"/>
      <c r="F2" s="428"/>
      <c r="G2" s="428"/>
      <c r="H2" s="428"/>
    </row>
    <row r="3" spans="1:10" ht="24" customHeight="1">
      <c r="A3" s="430" t="s">
        <v>484</v>
      </c>
      <c r="B3" s="430"/>
      <c r="C3" s="430"/>
      <c r="D3" s="430"/>
      <c r="E3" s="430"/>
      <c r="F3" s="430"/>
      <c r="G3" s="430"/>
      <c r="H3" s="430"/>
    </row>
    <row r="4" spans="1:10" ht="30">
      <c r="A4" s="371" t="s">
        <v>58</v>
      </c>
      <c r="B4" s="36" t="s">
        <v>160</v>
      </c>
      <c r="C4" s="36" t="s">
        <v>172</v>
      </c>
      <c r="D4" s="371" t="s">
        <v>213</v>
      </c>
      <c r="E4" s="36" t="s">
        <v>161</v>
      </c>
      <c r="F4" s="371" t="s">
        <v>162</v>
      </c>
      <c r="G4" s="371" t="s">
        <v>258</v>
      </c>
      <c r="H4" s="36" t="s">
        <v>163</v>
      </c>
    </row>
    <row r="5" spans="1:10" s="12" customFormat="1">
      <c r="A5" s="37">
        <v>1</v>
      </c>
      <c r="B5" s="38" t="s">
        <v>164</v>
      </c>
      <c r="C5" s="391">
        <v>117</v>
      </c>
      <c r="D5" s="391">
        <v>25</v>
      </c>
      <c r="E5" s="391">
        <v>30</v>
      </c>
      <c r="F5" s="391">
        <v>38</v>
      </c>
      <c r="G5" s="391">
        <v>0</v>
      </c>
      <c r="H5" s="392">
        <f>C5+D5+E5+F5+G5</f>
        <v>210</v>
      </c>
    </row>
    <row r="6" spans="1:10" s="12" customFormat="1">
      <c r="A6" s="37">
        <v>2</v>
      </c>
      <c r="B6" s="38" t="s">
        <v>165</v>
      </c>
      <c r="C6" s="262">
        <v>1232932.24</v>
      </c>
      <c r="D6" s="262">
        <v>163763.16</v>
      </c>
      <c r="E6" s="262">
        <v>69218.27</v>
      </c>
      <c r="F6" s="262">
        <v>32816.29</v>
      </c>
      <c r="G6" s="262">
        <v>0</v>
      </c>
      <c r="H6" s="393">
        <f>C6+D6+E6+F6+G6</f>
        <v>1498729.96</v>
      </c>
    </row>
    <row r="7" spans="1:10" s="12" customFormat="1">
      <c r="A7" s="37">
        <v>3</v>
      </c>
      <c r="B7" s="38" t="s">
        <v>166</v>
      </c>
      <c r="C7" s="262">
        <v>353567.57</v>
      </c>
      <c r="D7" s="262">
        <v>30466.26</v>
      </c>
      <c r="E7" s="262">
        <v>19943.66</v>
      </c>
      <c r="F7" s="262">
        <v>32026.13</v>
      </c>
      <c r="G7" s="262">
        <v>80162.490000000005</v>
      </c>
      <c r="H7" s="393">
        <f>C7+D7+E7+F7+G7</f>
        <v>516166.11</v>
      </c>
    </row>
    <row r="8" spans="1:10" s="12" customFormat="1">
      <c r="A8" s="37">
        <v>4</v>
      </c>
      <c r="B8" s="38" t="s">
        <v>499</v>
      </c>
      <c r="C8" s="262">
        <f>C7/C6*100</f>
        <v>28.676966870458347</v>
      </c>
      <c r="D8" s="262">
        <f>D7/D6*100</f>
        <v>18.603854493281638</v>
      </c>
      <c r="E8" s="262">
        <f>E7/E6*100</f>
        <v>28.812710863764725</v>
      </c>
      <c r="F8" s="262">
        <f>F7/F6*100</f>
        <v>97.592171448996822</v>
      </c>
      <c r="G8" s="262">
        <v>0</v>
      </c>
      <c r="H8" s="394">
        <f>H7/H6*100</f>
        <v>34.440234316794466</v>
      </c>
    </row>
    <row r="9" spans="1:10" s="12" customFormat="1">
      <c r="A9" s="37">
        <v>5</v>
      </c>
      <c r="B9" s="389" t="s">
        <v>167</v>
      </c>
      <c r="C9" s="390">
        <v>94036.38</v>
      </c>
      <c r="D9" s="390">
        <v>8927.6299999999992</v>
      </c>
      <c r="E9" s="390">
        <v>10855.43</v>
      </c>
      <c r="F9" s="390">
        <v>11350.84</v>
      </c>
      <c r="G9" s="390">
        <v>80162.490000000005</v>
      </c>
      <c r="H9" s="395">
        <f>C9+D9+E9+F9+G9</f>
        <v>205332.77000000002</v>
      </c>
    </row>
    <row r="10" spans="1:10" s="12" customFormat="1">
      <c r="A10" s="37"/>
      <c r="B10" s="38" t="s">
        <v>168</v>
      </c>
      <c r="C10" s="39">
        <f t="shared" ref="C10:H10" si="0">C9/C7*100</f>
        <v>26.596438129209645</v>
      </c>
      <c r="D10" s="39">
        <f t="shared" si="0"/>
        <v>29.303334245818156</v>
      </c>
      <c r="E10" s="39">
        <f t="shared" si="0"/>
        <v>54.430480664030576</v>
      </c>
      <c r="F10" s="39">
        <f t="shared" si="0"/>
        <v>35.442434037456287</v>
      </c>
      <c r="G10" s="39">
        <f t="shared" si="0"/>
        <v>100</v>
      </c>
      <c r="H10" s="164">
        <f t="shared" si="0"/>
        <v>39.7803664405631</v>
      </c>
    </row>
    <row r="11" spans="1:10" s="12" customFormat="1">
      <c r="A11" s="37">
        <v>6</v>
      </c>
      <c r="B11" s="38" t="s">
        <v>169</v>
      </c>
      <c r="C11" s="39">
        <v>14345.78</v>
      </c>
      <c r="D11" s="39">
        <v>654.1</v>
      </c>
      <c r="E11" s="39">
        <v>3104.63</v>
      </c>
      <c r="F11" s="39">
        <v>8157.58</v>
      </c>
      <c r="G11" s="39">
        <v>73028.929999999993</v>
      </c>
      <c r="H11" s="393">
        <f>C11+D11+E11+F11+G11</f>
        <v>99291.01999999999</v>
      </c>
      <c r="J11" s="72"/>
    </row>
    <row r="12" spans="1:10" s="12" customFormat="1">
      <c r="A12" s="37"/>
      <c r="B12" s="38" t="s">
        <v>170</v>
      </c>
      <c r="C12" s="39">
        <f t="shared" ref="C12:H12" si="1">C11/C7*100</f>
        <v>4.0574366025707613</v>
      </c>
      <c r="D12" s="39">
        <f t="shared" si="1"/>
        <v>2.1469652001919504</v>
      </c>
      <c r="E12" s="39">
        <f t="shared" si="1"/>
        <v>15.567002245325082</v>
      </c>
      <c r="F12" s="39">
        <f t="shared" si="1"/>
        <v>25.471638315338129</v>
      </c>
      <c r="G12" s="39">
        <f t="shared" si="1"/>
        <v>91.101124728036751</v>
      </c>
      <c r="H12" s="164">
        <f t="shared" si="1"/>
        <v>19.236253228636027</v>
      </c>
      <c r="J12" s="72"/>
    </row>
    <row r="13" spans="1:10" s="12" customFormat="1">
      <c r="A13" s="37">
        <v>7</v>
      </c>
      <c r="B13" s="38" t="s">
        <v>274</v>
      </c>
      <c r="C13" s="39">
        <v>58685.96</v>
      </c>
      <c r="D13" s="39">
        <v>6955.12</v>
      </c>
      <c r="E13" s="39">
        <v>6861.15</v>
      </c>
      <c r="F13" s="39">
        <v>335.6</v>
      </c>
      <c r="G13" s="39">
        <v>7133.56</v>
      </c>
      <c r="H13" s="393">
        <f>C13+D13+E13+F13+G13</f>
        <v>79971.39</v>
      </c>
      <c r="J13" s="72"/>
    </row>
    <row r="14" spans="1:10" s="12" customFormat="1">
      <c r="A14" s="37"/>
      <c r="B14" s="38" t="s">
        <v>170</v>
      </c>
      <c r="C14" s="39">
        <f t="shared" ref="C14:H14" si="2">C13/C7*100</f>
        <v>16.598230431597557</v>
      </c>
      <c r="D14" s="39">
        <f t="shared" si="2"/>
        <v>22.828926162909397</v>
      </c>
      <c r="E14" s="39">
        <f t="shared" si="2"/>
        <v>34.40266229969825</v>
      </c>
      <c r="F14" s="39">
        <f t="shared" si="2"/>
        <v>1.0478943287871498</v>
      </c>
      <c r="G14" s="39">
        <f t="shared" si="2"/>
        <v>8.8988752719632327</v>
      </c>
      <c r="H14" s="164">
        <f t="shared" si="2"/>
        <v>15.493343799731447</v>
      </c>
      <c r="J14" s="72"/>
    </row>
    <row r="15" spans="1:10" s="12" customFormat="1">
      <c r="A15" s="37">
        <v>8</v>
      </c>
      <c r="B15" s="38" t="s">
        <v>275</v>
      </c>
      <c r="C15" s="39">
        <v>21004.639999999999</v>
      </c>
      <c r="D15" s="39">
        <v>1318.41</v>
      </c>
      <c r="E15" s="39">
        <v>889.65</v>
      </c>
      <c r="F15" s="39">
        <v>2857.66</v>
      </c>
      <c r="G15" s="39">
        <v>0</v>
      </c>
      <c r="H15" s="393">
        <f>C15+D15+E15+F15+G15</f>
        <v>26070.36</v>
      </c>
      <c r="J15" s="72"/>
    </row>
    <row r="16" spans="1:10" s="12" customFormat="1">
      <c r="A16" s="37"/>
      <c r="B16" s="38" t="s">
        <v>170</v>
      </c>
      <c r="C16" s="39">
        <f t="shared" ref="C16:H16" si="3">C15/C7*100</f>
        <v>5.9407710950413239</v>
      </c>
      <c r="D16" s="39">
        <f t="shared" si="3"/>
        <v>4.3274428827168157</v>
      </c>
      <c r="E16" s="39">
        <f t="shared" si="3"/>
        <v>4.4608161190072426</v>
      </c>
      <c r="F16" s="39">
        <f t="shared" si="3"/>
        <v>8.9229013933310082</v>
      </c>
      <c r="G16" s="39">
        <f t="shared" si="3"/>
        <v>0</v>
      </c>
      <c r="H16" s="164">
        <f t="shared" si="3"/>
        <v>5.0507694121956206</v>
      </c>
      <c r="J16" s="72"/>
    </row>
    <row r="17" spans="1:11" ht="29.25">
      <c r="A17" s="37">
        <v>9</v>
      </c>
      <c r="B17" s="42" t="s">
        <v>255</v>
      </c>
      <c r="C17" s="39">
        <v>18.41</v>
      </c>
      <c r="D17" s="39">
        <v>70.400000000000006</v>
      </c>
      <c r="E17" s="39">
        <v>0</v>
      </c>
      <c r="F17" s="39">
        <v>0</v>
      </c>
      <c r="G17" s="39">
        <v>0</v>
      </c>
      <c r="H17" s="393">
        <v>20.97</v>
      </c>
      <c r="J17" s="24"/>
      <c r="K17" s="24"/>
    </row>
    <row r="18" spans="1:11" ht="29.25">
      <c r="A18" s="37">
        <v>10</v>
      </c>
      <c r="B18" s="42" t="s">
        <v>256</v>
      </c>
      <c r="C18" s="39">
        <v>81.59</v>
      </c>
      <c r="D18" s="39">
        <v>33.799999999999997</v>
      </c>
      <c r="E18" s="39">
        <v>0</v>
      </c>
      <c r="F18" s="39">
        <v>0</v>
      </c>
      <c r="G18" s="39">
        <v>0</v>
      </c>
      <c r="H18" s="393">
        <v>79.03</v>
      </c>
      <c r="J18" s="24"/>
      <c r="K18" s="24"/>
    </row>
    <row r="19" spans="1:11">
      <c r="J19" s="24"/>
      <c r="K19" s="24"/>
    </row>
    <row r="20" spans="1:11">
      <c r="J20" s="24"/>
    </row>
    <row r="21" spans="1:11">
      <c r="J21" s="132"/>
    </row>
  </sheetData>
  <mergeCells count="3">
    <mergeCell ref="A2:H2"/>
    <mergeCell ref="A1:H1"/>
    <mergeCell ref="A3:H3"/>
  </mergeCells>
  <pageMargins left="0.25" right="0.25" top="0.75" bottom="0.75" header="0.3" footer="0.3"/>
  <pageSetup paperSize="9" scale="90" orientation="portrait" r:id="rId1"/>
  <ignoredErrors>
    <ignoredError sqref="H8 H10:H14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S41"/>
  <sheetViews>
    <sheetView workbookViewId="0">
      <selection sqref="A1:S37"/>
    </sheetView>
  </sheetViews>
  <sheetFormatPr defaultRowHeight="15"/>
  <cols>
    <col min="1" max="1" width="4.85546875" customWidth="1"/>
    <col min="2" max="2" width="11.85546875" customWidth="1"/>
    <col min="3" max="3" width="6.7109375" customWidth="1"/>
    <col min="4" max="4" width="9.28515625" style="24" bestFit="1" customWidth="1"/>
    <col min="5" max="5" width="7.7109375" bestFit="1" customWidth="1"/>
    <col min="6" max="6" width="9.42578125" style="24" bestFit="1" customWidth="1"/>
    <col min="7" max="7" width="7.5703125" customWidth="1"/>
    <col min="8" max="8" width="7.28515625" customWidth="1"/>
    <col min="9" max="9" width="9.28515625" style="24" bestFit="1" customWidth="1"/>
    <col min="10" max="10" width="4.85546875" customWidth="1"/>
    <col min="11" max="11" width="9.28515625" style="24" bestFit="1" customWidth="1"/>
    <col min="12" max="12" width="5.28515625" customWidth="1"/>
    <col min="13" max="13" width="9.28515625" style="24" bestFit="1" customWidth="1"/>
    <col min="14" max="14" width="5.5703125" customWidth="1"/>
    <col min="15" max="15" width="9.28515625" style="24" bestFit="1" customWidth="1"/>
    <col min="16" max="16" width="5.28515625" customWidth="1"/>
    <col min="17" max="17" width="9.28515625" style="24" bestFit="1" customWidth="1"/>
    <col min="18" max="18" width="5.28515625" customWidth="1"/>
    <col min="19" max="19" width="9.28515625" style="24" bestFit="1" customWidth="1"/>
  </cols>
  <sheetData>
    <row r="1" spans="1:19" s="15" customFormat="1" ht="17.25" customHeight="1">
      <c r="A1" s="588">
        <v>67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</row>
    <row r="2" spans="1:19" s="12" customFormat="1" ht="18" customHeight="1">
      <c r="A2" s="586" t="s">
        <v>570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7"/>
      <c r="P2" s="586"/>
      <c r="Q2" s="587"/>
      <c r="R2" s="586"/>
      <c r="S2" s="587"/>
    </row>
    <row r="3" spans="1:19" ht="15" customHeight="1">
      <c r="A3" s="581" t="s">
        <v>102</v>
      </c>
      <c r="B3" s="492" t="s">
        <v>103</v>
      </c>
      <c r="C3" s="471" t="s">
        <v>104</v>
      </c>
      <c r="D3" s="471"/>
      <c r="E3" s="471"/>
      <c r="F3" s="471"/>
      <c r="G3" s="471" t="s">
        <v>105</v>
      </c>
      <c r="H3" s="471"/>
      <c r="I3" s="471"/>
      <c r="J3" s="471"/>
      <c r="K3" s="471"/>
      <c r="L3" s="471"/>
      <c r="M3" s="471"/>
      <c r="N3" s="471"/>
      <c r="O3" s="585"/>
      <c r="P3" s="471"/>
      <c r="Q3" s="585"/>
      <c r="R3" s="471"/>
      <c r="S3" s="585"/>
    </row>
    <row r="4" spans="1:19" ht="15" customHeight="1">
      <c r="A4" s="589"/>
      <c r="B4" s="492"/>
      <c r="C4" s="539" t="s">
        <v>106</v>
      </c>
      <c r="D4" s="539"/>
      <c r="E4" s="539" t="s">
        <v>107</v>
      </c>
      <c r="F4" s="539"/>
      <c r="G4" s="590" t="s">
        <v>83</v>
      </c>
      <c r="H4" s="471" t="s">
        <v>106</v>
      </c>
      <c r="I4" s="471"/>
      <c r="J4" s="471"/>
      <c r="K4" s="471"/>
      <c r="L4" s="471"/>
      <c r="M4" s="471"/>
      <c r="N4" s="471" t="s">
        <v>107</v>
      </c>
      <c r="O4" s="585"/>
      <c r="P4" s="471"/>
      <c r="Q4" s="585"/>
      <c r="R4" s="471"/>
      <c r="S4" s="585"/>
    </row>
    <row r="5" spans="1:19">
      <c r="A5" s="589"/>
      <c r="B5" s="492"/>
      <c r="C5" s="539"/>
      <c r="D5" s="539"/>
      <c r="E5" s="539"/>
      <c r="F5" s="539"/>
      <c r="G5" s="590"/>
      <c r="H5" s="471" t="s">
        <v>108</v>
      </c>
      <c r="I5" s="471"/>
      <c r="J5" s="471" t="s">
        <v>109</v>
      </c>
      <c r="K5" s="471"/>
      <c r="L5" s="471" t="s">
        <v>57</v>
      </c>
      <c r="M5" s="471"/>
      <c r="N5" s="471" t="s">
        <v>108</v>
      </c>
      <c r="O5" s="585"/>
      <c r="P5" s="471" t="s">
        <v>109</v>
      </c>
      <c r="Q5" s="585"/>
      <c r="R5" s="471" t="s">
        <v>57</v>
      </c>
      <c r="S5" s="585"/>
    </row>
    <row r="6" spans="1:19">
      <c r="A6" s="582"/>
      <c r="B6" s="492"/>
      <c r="C6" s="27" t="s">
        <v>79</v>
      </c>
      <c r="D6" s="228" t="s">
        <v>95</v>
      </c>
      <c r="E6" s="27" t="s">
        <v>79</v>
      </c>
      <c r="F6" s="229" t="s">
        <v>95</v>
      </c>
      <c r="G6" s="590"/>
      <c r="H6" s="27" t="s">
        <v>79</v>
      </c>
      <c r="I6" s="230" t="s">
        <v>95</v>
      </c>
      <c r="J6" s="27" t="s">
        <v>79</v>
      </c>
      <c r="K6" s="230" t="s">
        <v>95</v>
      </c>
      <c r="L6" s="27" t="s">
        <v>79</v>
      </c>
      <c r="M6" s="230" t="s">
        <v>95</v>
      </c>
      <c r="N6" s="27" t="s">
        <v>79</v>
      </c>
      <c r="O6" s="230" t="s">
        <v>95</v>
      </c>
      <c r="P6" s="27" t="s">
        <v>79</v>
      </c>
      <c r="Q6" s="230" t="s">
        <v>95</v>
      </c>
      <c r="R6" s="27" t="s">
        <v>79</v>
      </c>
      <c r="S6" s="230" t="s">
        <v>95</v>
      </c>
    </row>
    <row r="7" spans="1:19">
      <c r="A7" s="87">
        <f>ROW(A1)</f>
        <v>1</v>
      </c>
      <c r="B7" s="104" t="s">
        <v>4</v>
      </c>
      <c r="C7" s="31">
        <v>0</v>
      </c>
      <c r="D7" s="91">
        <v>0</v>
      </c>
      <c r="E7" s="31">
        <v>0</v>
      </c>
      <c r="F7" s="91">
        <v>0</v>
      </c>
      <c r="G7" s="31">
        <v>0</v>
      </c>
      <c r="H7" s="148">
        <v>0</v>
      </c>
      <c r="I7" s="91">
        <v>0</v>
      </c>
      <c r="J7" s="148">
        <v>0</v>
      </c>
      <c r="K7" s="91">
        <v>0</v>
      </c>
      <c r="L7" s="148">
        <v>0</v>
      </c>
      <c r="M7" s="91">
        <v>0</v>
      </c>
      <c r="N7" s="31">
        <v>0</v>
      </c>
      <c r="O7" s="91">
        <v>0</v>
      </c>
      <c r="P7" s="31">
        <v>0</v>
      </c>
      <c r="Q7" s="91">
        <v>0</v>
      </c>
      <c r="R7" s="31">
        <v>0</v>
      </c>
      <c r="S7" s="91">
        <v>0</v>
      </c>
    </row>
    <row r="8" spans="1:19">
      <c r="A8" s="87">
        <f>ROW(A2)</f>
        <v>2</v>
      </c>
      <c r="B8" s="46" t="s">
        <v>5</v>
      </c>
      <c r="C8" s="31">
        <v>0</v>
      </c>
      <c r="D8" s="91">
        <v>0</v>
      </c>
      <c r="E8" s="31">
        <v>0</v>
      </c>
      <c r="F8" s="91">
        <v>0</v>
      </c>
      <c r="G8" s="31">
        <v>0</v>
      </c>
      <c r="H8" s="31">
        <v>0</v>
      </c>
      <c r="I8" s="91">
        <v>0</v>
      </c>
      <c r="J8" s="31">
        <v>0</v>
      </c>
      <c r="K8" s="91">
        <v>0</v>
      </c>
      <c r="L8" s="31">
        <v>0</v>
      </c>
      <c r="M8" s="91">
        <v>0</v>
      </c>
      <c r="N8" s="31">
        <v>0</v>
      </c>
      <c r="O8" s="91">
        <v>0</v>
      </c>
      <c r="P8" s="31">
        <v>0</v>
      </c>
      <c r="Q8" s="91">
        <v>0</v>
      </c>
      <c r="R8" s="31">
        <v>0</v>
      </c>
      <c r="S8" s="91">
        <v>0</v>
      </c>
    </row>
    <row r="9" spans="1:19">
      <c r="A9" s="87">
        <f t="shared" ref="A9:A22" si="0">ROW(A3)</f>
        <v>3</v>
      </c>
      <c r="B9" s="46" t="s">
        <v>6</v>
      </c>
      <c r="C9" s="31">
        <v>0</v>
      </c>
      <c r="D9" s="91">
        <v>0</v>
      </c>
      <c r="E9" s="31">
        <v>0</v>
      </c>
      <c r="F9" s="91">
        <v>0</v>
      </c>
      <c r="G9" s="31">
        <v>0</v>
      </c>
      <c r="H9" s="31">
        <v>0</v>
      </c>
      <c r="I9" s="91">
        <v>0</v>
      </c>
      <c r="J9" s="31">
        <v>0</v>
      </c>
      <c r="K9" s="91">
        <v>0</v>
      </c>
      <c r="L9" s="31">
        <v>0</v>
      </c>
      <c r="M9" s="91">
        <v>0</v>
      </c>
      <c r="N9" s="31">
        <v>0</v>
      </c>
      <c r="O9" s="91">
        <v>0</v>
      </c>
      <c r="P9" s="31">
        <v>0</v>
      </c>
      <c r="Q9" s="91">
        <v>0</v>
      </c>
      <c r="R9" s="31">
        <v>0</v>
      </c>
      <c r="S9" s="91">
        <v>0</v>
      </c>
    </row>
    <row r="10" spans="1:19">
      <c r="A10" s="87">
        <f t="shared" si="0"/>
        <v>4</v>
      </c>
      <c r="B10" s="46" t="s">
        <v>7</v>
      </c>
      <c r="C10" s="31">
        <v>0</v>
      </c>
      <c r="D10" s="91">
        <v>0</v>
      </c>
      <c r="E10" s="31">
        <v>0</v>
      </c>
      <c r="F10" s="91">
        <v>0</v>
      </c>
      <c r="G10" s="31">
        <v>0</v>
      </c>
      <c r="H10" s="31">
        <v>0</v>
      </c>
      <c r="I10" s="91">
        <v>0</v>
      </c>
      <c r="J10" s="31">
        <v>0</v>
      </c>
      <c r="K10" s="91">
        <v>0</v>
      </c>
      <c r="L10" s="31">
        <v>0</v>
      </c>
      <c r="M10" s="91">
        <v>0</v>
      </c>
      <c r="N10" s="31">
        <v>0</v>
      </c>
      <c r="O10" s="91">
        <v>0</v>
      </c>
      <c r="P10" s="31">
        <v>0</v>
      </c>
      <c r="Q10" s="91">
        <v>0</v>
      </c>
      <c r="R10" s="31">
        <v>0</v>
      </c>
      <c r="S10" s="91">
        <v>0</v>
      </c>
    </row>
    <row r="11" spans="1:19">
      <c r="A11" s="87">
        <f t="shared" si="0"/>
        <v>5</v>
      </c>
      <c r="B11" s="46" t="s">
        <v>8</v>
      </c>
      <c r="C11" s="31">
        <v>43</v>
      </c>
      <c r="D11" s="91">
        <v>9.76</v>
      </c>
      <c r="E11" s="31">
        <v>43</v>
      </c>
      <c r="F11" s="31">
        <v>9.76</v>
      </c>
      <c r="G11" s="31">
        <v>0</v>
      </c>
      <c r="H11" s="31">
        <v>0</v>
      </c>
      <c r="I11" s="91">
        <v>0</v>
      </c>
      <c r="J11" s="31">
        <v>1</v>
      </c>
      <c r="K11" s="91">
        <v>4</v>
      </c>
      <c r="L11" s="31">
        <v>1</v>
      </c>
      <c r="M11" s="91">
        <v>4</v>
      </c>
      <c r="N11" s="31">
        <v>0</v>
      </c>
      <c r="O11" s="91">
        <v>0</v>
      </c>
      <c r="P11" s="31">
        <v>1</v>
      </c>
      <c r="Q11" s="91">
        <v>3.75</v>
      </c>
      <c r="R11" s="31">
        <v>1</v>
      </c>
      <c r="S11" s="91">
        <v>3.75</v>
      </c>
    </row>
    <row r="12" spans="1:19">
      <c r="A12" s="87">
        <f t="shared" si="0"/>
        <v>6</v>
      </c>
      <c r="B12" s="46" t="s">
        <v>9</v>
      </c>
      <c r="C12" s="31">
        <v>0</v>
      </c>
      <c r="D12" s="91">
        <v>0</v>
      </c>
      <c r="E12" s="31">
        <v>4</v>
      </c>
      <c r="F12" s="31">
        <v>3.28</v>
      </c>
      <c r="G12" s="31">
        <v>0</v>
      </c>
      <c r="H12" s="31">
        <v>0</v>
      </c>
      <c r="I12" s="91">
        <v>0</v>
      </c>
      <c r="J12" s="31">
        <v>0</v>
      </c>
      <c r="K12" s="91">
        <v>0</v>
      </c>
      <c r="L12" s="31">
        <v>0</v>
      </c>
      <c r="M12" s="91">
        <v>0</v>
      </c>
      <c r="N12" s="31">
        <v>0</v>
      </c>
      <c r="O12" s="91">
        <v>0</v>
      </c>
      <c r="P12" s="31">
        <v>0</v>
      </c>
      <c r="Q12" s="91">
        <v>0</v>
      </c>
      <c r="R12" s="31">
        <v>0</v>
      </c>
      <c r="S12" s="91">
        <v>0</v>
      </c>
    </row>
    <row r="13" spans="1:19">
      <c r="A13" s="87">
        <f t="shared" si="0"/>
        <v>7</v>
      </c>
      <c r="B13" s="46" t="s">
        <v>11</v>
      </c>
      <c r="C13" s="31">
        <v>0</v>
      </c>
      <c r="D13" s="91">
        <v>0</v>
      </c>
      <c r="E13" s="31">
        <v>0</v>
      </c>
      <c r="F13" s="91">
        <v>0</v>
      </c>
      <c r="G13" s="31">
        <v>0</v>
      </c>
      <c r="H13" s="31">
        <v>0</v>
      </c>
      <c r="I13" s="91">
        <v>0</v>
      </c>
      <c r="J13" s="31">
        <v>0</v>
      </c>
      <c r="K13" s="91">
        <v>0</v>
      </c>
      <c r="L13" s="31">
        <v>0</v>
      </c>
      <c r="M13" s="91">
        <v>0</v>
      </c>
      <c r="N13" s="31">
        <v>0</v>
      </c>
      <c r="O13" s="91">
        <v>0</v>
      </c>
      <c r="P13" s="31">
        <v>0</v>
      </c>
      <c r="Q13" s="91">
        <v>0</v>
      </c>
      <c r="R13" s="31">
        <v>0</v>
      </c>
      <c r="S13" s="91">
        <v>0</v>
      </c>
    </row>
    <row r="14" spans="1:19">
      <c r="A14" s="87">
        <f t="shared" si="0"/>
        <v>8</v>
      </c>
      <c r="B14" s="46" t="s">
        <v>12</v>
      </c>
      <c r="C14" s="31">
        <v>0</v>
      </c>
      <c r="D14" s="91">
        <v>0</v>
      </c>
      <c r="E14" s="31">
        <v>0</v>
      </c>
      <c r="F14" s="91">
        <v>0</v>
      </c>
      <c r="G14" s="31">
        <v>0</v>
      </c>
      <c r="H14" s="31">
        <v>0</v>
      </c>
      <c r="I14" s="91">
        <v>0</v>
      </c>
      <c r="J14" s="31">
        <v>2</v>
      </c>
      <c r="K14" s="31">
        <v>4.97</v>
      </c>
      <c r="L14" s="31">
        <v>2</v>
      </c>
      <c r="M14" s="31">
        <v>4.97</v>
      </c>
      <c r="N14" s="31">
        <v>0</v>
      </c>
      <c r="O14" s="91">
        <v>0</v>
      </c>
      <c r="P14" s="31">
        <v>0</v>
      </c>
      <c r="Q14" s="91">
        <v>0</v>
      </c>
      <c r="R14" s="31">
        <v>0</v>
      </c>
      <c r="S14" s="91">
        <v>0</v>
      </c>
    </row>
    <row r="15" spans="1:19">
      <c r="A15" s="87">
        <f t="shared" si="0"/>
        <v>9</v>
      </c>
      <c r="B15" s="46" t="s">
        <v>13</v>
      </c>
      <c r="C15" s="31">
        <v>0</v>
      </c>
      <c r="D15" s="91">
        <v>0</v>
      </c>
      <c r="E15" s="31">
        <v>0</v>
      </c>
      <c r="F15" s="91">
        <v>0</v>
      </c>
      <c r="G15" s="31">
        <v>0</v>
      </c>
      <c r="H15" s="31">
        <v>0</v>
      </c>
      <c r="I15" s="91">
        <v>0</v>
      </c>
      <c r="J15" s="31">
        <v>0</v>
      </c>
      <c r="K15" s="91">
        <v>0</v>
      </c>
      <c r="L15" s="31">
        <v>0</v>
      </c>
      <c r="M15" s="91">
        <v>0</v>
      </c>
      <c r="N15" s="31">
        <v>0</v>
      </c>
      <c r="O15" s="91">
        <v>0</v>
      </c>
      <c r="P15" s="31">
        <v>0</v>
      </c>
      <c r="Q15" s="91">
        <v>0</v>
      </c>
      <c r="R15" s="31">
        <v>0</v>
      </c>
      <c r="S15" s="91">
        <v>0</v>
      </c>
    </row>
    <row r="16" spans="1:19">
      <c r="A16" s="87">
        <f t="shared" si="0"/>
        <v>10</v>
      </c>
      <c r="B16" s="46" t="s">
        <v>14</v>
      </c>
      <c r="C16" s="31">
        <v>10</v>
      </c>
      <c r="D16" s="91">
        <v>1.05</v>
      </c>
      <c r="E16" s="31">
        <v>57</v>
      </c>
      <c r="F16" s="91">
        <v>19</v>
      </c>
      <c r="G16" s="31">
        <v>0</v>
      </c>
      <c r="H16" s="31">
        <v>1</v>
      </c>
      <c r="I16" s="91">
        <v>1</v>
      </c>
      <c r="J16" s="31">
        <v>10</v>
      </c>
      <c r="K16" s="91">
        <v>7.5</v>
      </c>
      <c r="L16" s="31">
        <v>11</v>
      </c>
      <c r="M16" s="91">
        <v>8.5</v>
      </c>
      <c r="N16" s="31">
        <v>19</v>
      </c>
      <c r="O16" s="31">
        <v>23.17</v>
      </c>
      <c r="P16" s="31">
        <v>32</v>
      </c>
      <c r="Q16" s="91">
        <v>37</v>
      </c>
      <c r="R16" s="31">
        <v>51</v>
      </c>
      <c r="S16" s="91">
        <v>60.17</v>
      </c>
    </row>
    <row r="17" spans="1:19">
      <c r="A17" s="87">
        <f t="shared" si="0"/>
        <v>11</v>
      </c>
      <c r="B17" s="46" t="s">
        <v>15</v>
      </c>
      <c r="C17" s="31">
        <v>0</v>
      </c>
      <c r="D17" s="91">
        <v>0</v>
      </c>
      <c r="E17" s="31">
        <v>0</v>
      </c>
      <c r="F17" s="91">
        <v>0</v>
      </c>
      <c r="G17" s="31">
        <v>0</v>
      </c>
      <c r="H17" s="31">
        <v>0</v>
      </c>
      <c r="I17" s="91">
        <v>0</v>
      </c>
      <c r="J17" s="31">
        <v>0</v>
      </c>
      <c r="K17" s="91">
        <v>0</v>
      </c>
      <c r="L17" s="31">
        <v>0</v>
      </c>
      <c r="M17" s="91">
        <v>0</v>
      </c>
      <c r="N17" s="31">
        <v>0</v>
      </c>
      <c r="O17" s="91">
        <v>0</v>
      </c>
      <c r="P17" s="31">
        <v>0</v>
      </c>
      <c r="Q17" s="91">
        <v>0</v>
      </c>
      <c r="R17" s="31">
        <v>0</v>
      </c>
      <c r="S17" s="91">
        <v>0</v>
      </c>
    </row>
    <row r="18" spans="1:19">
      <c r="A18" s="87">
        <f t="shared" si="0"/>
        <v>12</v>
      </c>
      <c r="B18" s="46" t="s">
        <v>16</v>
      </c>
      <c r="C18" s="31">
        <v>0</v>
      </c>
      <c r="D18" s="91">
        <v>0</v>
      </c>
      <c r="E18" s="31">
        <v>1440</v>
      </c>
      <c r="F18" s="91">
        <v>84.47</v>
      </c>
      <c r="G18" s="31">
        <v>0</v>
      </c>
      <c r="H18" s="31">
        <v>0</v>
      </c>
      <c r="I18" s="91">
        <v>0</v>
      </c>
      <c r="J18" s="31">
        <v>1</v>
      </c>
      <c r="K18" s="91">
        <v>2</v>
      </c>
      <c r="L18" s="31">
        <v>1</v>
      </c>
      <c r="M18" s="91">
        <v>2</v>
      </c>
      <c r="N18" s="31">
        <v>3</v>
      </c>
      <c r="O18" s="91">
        <v>2.19</v>
      </c>
      <c r="P18" s="31">
        <v>18</v>
      </c>
      <c r="Q18" s="91">
        <v>16.84</v>
      </c>
      <c r="R18" s="31">
        <v>21</v>
      </c>
      <c r="S18" s="91">
        <v>19.03</v>
      </c>
    </row>
    <row r="19" spans="1:19">
      <c r="A19" s="87">
        <f t="shared" si="0"/>
        <v>13</v>
      </c>
      <c r="B19" s="46" t="s">
        <v>17</v>
      </c>
      <c r="C19" s="31">
        <v>0</v>
      </c>
      <c r="D19" s="91">
        <v>0</v>
      </c>
      <c r="E19" s="31">
        <v>0</v>
      </c>
      <c r="F19" s="91">
        <v>0</v>
      </c>
      <c r="G19" s="31">
        <v>0</v>
      </c>
      <c r="H19" s="31">
        <v>0</v>
      </c>
      <c r="I19" s="91">
        <v>0</v>
      </c>
      <c r="J19" s="31">
        <v>0</v>
      </c>
      <c r="K19" s="91">
        <v>0</v>
      </c>
      <c r="L19" s="31">
        <v>0</v>
      </c>
      <c r="M19" s="91">
        <v>0</v>
      </c>
      <c r="N19" s="31">
        <v>0</v>
      </c>
      <c r="O19" s="91">
        <v>0</v>
      </c>
      <c r="P19" s="31">
        <v>13</v>
      </c>
      <c r="Q19" s="91">
        <v>128.1</v>
      </c>
      <c r="R19" s="31">
        <v>13</v>
      </c>
      <c r="S19" s="91">
        <v>128.1</v>
      </c>
    </row>
    <row r="20" spans="1:19">
      <c r="A20" s="87">
        <f t="shared" si="0"/>
        <v>14</v>
      </c>
      <c r="B20" s="46" t="s">
        <v>18</v>
      </c>
      <c r="C20" s="31">
        <v>37</v>
      </c>
      <c r="D20" s="91">
        <v>12.36</v>
      </c>
      <c r="E20" s="31">
        <v>120</v>
      </c>
      <c r="F20" s="31">
        <v>55.25</v>
      </c>
      <c r="G20" s="31">
        <v>0</v>
      </c>
      <c r="H20" s="31">
        <v>8</v>
      </c>
      <c r="I20" s="31">
        <v>9.25</v>
      </c>
      <c r="J20" s="31">
        <v>0</v>
      </c>
      <c r="K20" s="91">
        <v>0</v>
      </c>
      <c r="L20" s="31">
        <v>8</v>
      </c>
      <c r="M20" s="91">
        <v>9.25</v>
      </c>
      <c r="N20" s="31">
        <v>25</v>
      </c>
      <c r="O20" s="91">
        <v>34.24</v>
      </c>
      <c r="P20" s="31">
        <v>0</v>
      </c>
      <c r="Q20" s="91">
        <v>0</v>
      </c>
      <c r="R20" s="31">
        <v>25</v>
      </c>
      <c r="S20" s="91">
        <v>34.24</v>
      </c>
    </row>
    <row r="21" spans="1:19">
      <c r="A21" s="87">
        <f t="shared" si="0"/>
        <v>15</v>
      </c>
      <c r="B21" s="46" t="s">
        <v>19</v>
      </c>
      <c r="C21" s="31">
        <v>0</v>
      </c>
      <c r="D21" s="91">
        <v>0</v>
      </c>
      <c r="E21" s="31">
        <v>0</v>
      </c>
      <c r="F21" s="91">
        <v>0</v>
      </c>
      <c r="G21" s="31">
        <v>0</v>
      </c>
      <c r="H21" s="31">
        <v>0</v>
      </c>
      <c r="I21" s="91">
        <v>0</v>
      </c>
      <c r="J21" s="31">
        <v>0</v>
      </c>
      <c r="K21" s="91">
        <v>0</v>
      </c>
      <c r="L21" s="31">
        <v>0</v>
      </c>
      <c r="M21" s="91">
        <v>0</v>
      </c>
      <c r="N21" s="31">
        <v>0</v>
      </c>
      <c r="O21" s="91">
        <v>0</v>
      </c>
      <c r="P21" s="31">
        <v>0</v>
      </c>
      <c r="Q21" s="91">
        <v>0</v>
      </c>
      <c r="R21" s="31">
        <v>0</v>
      </c>
      <c r="S21" s="91">
        <v>0</v>
      </c>
    </row>
    <row r="22" spans="1:19">
      <c r="A22" s="87">
        <f t="shared" si="0"/>
        <v>16</v>
      </c>
      <c r="B22" s="46" t="s">
        <v>20</v>
      </c>
      <c r="C22" s="31">
        <v>0</v>
      </c>
      <c r="D22" s="91">
        <v>0</v>
      </c>
      <c r="E22" s="31">
        <v>0</v>
      </c>
      <c r="F22" s="91">
        <v>0</v>
      </c>
      <c r="G22" s="31">
        <v>0</v>
      </c>
      <c r="H22" s="31">
        <v>0</v>
      </c>
      <c r="I22" s="91">
        <v>0</v>
      </c>
      <c r="J22" s="31">
        <v>0</v>
      </c>
      <c r="K22" s="91">
        <v>0</v>
      </c>
      <c r="L22" s="31">
        <v>0</v>
      </c>
      <c r="M22" s="91">
        <v>0</v>
      </c>
      <c r="N22" s="31">
        <v>0</v>
      </c>
      <c r="O22" s="91">
        <v>0</v>
      </c>
      <c r="P22" s="31">
        <v>0</v>
      </c>
      <c r="Q22" s="91">
        <v>0</v>
      </c>
      <c r="R22" s="31">
        <v>0</v>
      </c>
      <c r="S22" s="91">
        <v>0</v>
      </c>
    </row>
    <row r="23" spans="1:19" s="4" customFormat="1" ht="15" customHeight="1">
      <c r="A23" s="432" t="s">
        <v>127</v>
      </c>
      <c r="B23" s="476"/>
      <c r="C23" s="115">
        <f t="shared" ref="C23:S23" si="1">SUM(C7:C22)</f>
        <v>90</v>
      </c>
      <c r="D23" s="115">
        <f t="shared" si="1"/>
        <v>23.17</v>
      </c>
      <c r="E23" s="115">
        <f t="shared" si="1"/>
        <v>1664</v>
      </c>
      <c r="F23" s="115">
        <f t="shared" si="1"/>
        <v>171.76</v>
      </c>
      <c r="G23" s="115">
        <f t="shared" si="1"/>
        <v>0</v>
      </c>
      <c r="H23" s="115">
        <f t="shared" si="1"/>
        <v>9</v>
      </c>
      <c r="I23" s="115">
        <f t="shared" si="1"/>
        <v>10.25</v>
      </c>
      <c r="J23" s="115">
        <f t="shared" si="1"/>
        <v>14</v>
      </c>
      <c r="K23" s="115">
        <f t="shared" si="1"/>
        <v>18.47</v>
      </c>
      <c r="L23" s="115">
        <f t="shared" si="1"/>
        <v>23</v>
      </c>
      <c r="M23" s="115">
        <f t="shared" si="1"/>
        <v>28.72</v>
      </c>
      <c r="N23" s="115">
        <f t="shared" si="1"/>
        <v>47</v>
      </c>
      <c r="O23" s="115">
        <f t="shared" si="1"/>
        <v>59.600000000000009</v>
      </c>
      <c r="P23" s="115">
        <f t="shared" si="1"/>
        <v>64</v>
      </c>
      <c r="Q23" s="115">
        <f t="shared" si="1"/>
        <v>185.69</v>
      </c>
      <c r="R23" s="115">
        <f t="shared" si="1"/>
        <v>111</v>
      </c>
      <c r="S23" s="115">
        <f t="shared" si="1"/>
        <v>245.29000000000002</v>
      </c>
    </row>
    <row r="24" spans="1:19">
      <c r="A24" s="41">
        <v>1</v>
      </c>
      <c r="B24" s="41" t="s">
        <v>21</v>
      </c>
      <c r="C24" s="31">
        <v>0</v>
      </c>
      <c r="D24" s="91">
        <v>0</v>
      </c>
      <c r="E24" s="31">
        <v>0</v>
      </c>
      <c r="F24" s="91">
        <v>0</v>
      </c>
      <c r="G24" s="31">
        <v>0</v>
      </c>
      <c r="H24" s="31">
        <v>0</v>
      </c>
      <c r="I24" s="91">
        <v>0</v>
      </c>
      <c r="J24" s="31">
        <v>0</v>
      </c>
      <c r="K24" s="91">
        <v>0</v>
      </c>
      <c r="L24" s="31">
        <v>0</v>
      </c>
      <c r="M24" s="91">
        <v>0</v>
      </c>
      <c r="N24" s="31">
        <v>0</v>
      </c>
      <c r="O24" s="91">
        <v>0</v>
      </c>
      <c r="P24" s="31">
        <v>0</v>
      </c>
      <c r="Q24" s="91">
        <v>0</v>
      </c>
      <c r="R24" s="31">
        <v>0</v>
      </c>
      <c r="S24" s="91">
        <v>0</v>
      </c>
    </row>
    <row r="25" spans="1:19">
      <c r="A25" s="41">
        <v>2</v>
      </c>
      <c r="B25" s="41" t="s">
        <v>22</v>
      </c>
      <c r="C25" s="31">
        <v>0</v>
      </c>
      <c r="D25" s="91">
        <v>0</v>
      </c>
      <c r="E25" s="31">
        <v>0</v>
      </c>
      <c r="F25" s="91">
        <v>0</v>
      </c>
      <c r="G25" s="31">
        <v>0</v>
      </c>
      <c r="H25" s="31">
        <v>0</v>
      </c>
      <c r="I25" s="91">
        <v>0</v>
      </c>
      <c r="J25" s="31">
        <v>0</v>
      </c>
      <c r="K25" s="91">
        <v>0</v>
      </c>
      <c r="L25" s="31">
        <v>0</v>
      </c>
      <c r="M25" s="91">
        <v>0</v>
      </c>
      <c r="N25" s="31">
        <v>0</v>
      </c>
      <c r="O25" s="91">
        <v>0</v>
      </c>
      <c r="P25" s="31">
        <v>0</v>
      </c>
      <c r="Q25" s="91">
        <v>0</v>
      </c>
      <c r="R25" s="31">
        <v>0</v>
      </c>
      <c r="S25" s="91">
        <v>0</v>
      </c>
    </row>
    <row r="26" spans="1:19">
      <c r="A26" s="41">
        <v>3</v>
      </c>
      <c r="B26" s="46" t="s">
        <v>10</v>
      </c>
      <c r="C26" s="31">
        <v>0</v>
      </c>
      <c r="D26" s="91">
        <v>0</v>
      </c>
      <c r="E26" s="31">
        <v>0</v>
      </c>
      <c r="F26" s="91">
        <v>0</v>
      </c>
      <c r="G26" s="31">
        <v>0</v>
      </c>
      <c r="H26" s="31">
        <v>0</v>
      </c>
      <c r="I26" s="91">
        <v>0</v>
      </c>
      <c r="J26" s="31">
        <v>0</v>
      </c>
      <c r="K26" s="91">
        <v>0</v>
      </c>
      <c r="L26" s="31">
        <v>0</v>
      </c>
      <c r="M26" s="91">
        <v>0</v>
      </c>
      <c r="N26" s="31">
        <v>0</v>
      </c>
      <c r="O26" s="91">
        <v>0</v>
      </c>
      <c r="P26" s="31">
        <v>0</v>
      </c>
      <c r="Q26" s="91">
        <v>0</v>
      </c>
      <c r="R26" s="31">
        <v>0</v>
      </c>
      <c r="S26" s="91">
        <v>0</v>
      </c>
    </row>
    <row r="27" spans="1:19" ht="18" customHeight="1">
      <c r="A27" s="41">
        <v>4</v>
      </c>
      <c r="B27" s="41" t="s">
        <v>23</v>
      </c>
      <c r="C27" s="31">
        <v>0</v>
      </c>
      <c r="D27" s="91">
        <v>0</v>
      </c>
      <c r="E27" s="31">
        <v>0</v>
      </c>
      <c r="F27" s="91">
        <v>0</v>
      </c>
      <c r="G27" s="31">
        <v>0</v>
      </c>
      <c r="H27" s="31">
        <v>0</v>
      </c>
      <c r="I27" s="91">
        <v>0</v>
      </c>
      <c r="J27" s="31">
        <v>0</v>
      </c>
      <c r="K27" s="91">
        <v>0</v>
      </c>
      <c r="L27" s="31">
        <v>0</v>
      </c>
      <c r="M27" s="91">
        <v>0</v>
      </c>
      <c r="N27" s="31">
        <v>0</v>
      </c>
      <c r="O27" s="91">
        <v>0</v>
      </c>
      <c r="P27" s="31">
        <v>0</v>
      </c>
      <c r="Q27" s="91">
        <v>0</v>
      </c>
      <c r="R27" s="31">
        <v>0</v>
      </c>
      <c r="S27" s="91">
        <v>0</v>
      </c>
    </row>
    <row r="28" spans="1:19">
      <c r="A28" s="41">
        <v>5</v>
      </c>
      <c r="B28" s="41" t="s">
        <v>24</v>
      </c>
      <c r="C28" s="31">
        <v>0</v>
      </c>
      <c r="D28" s="91">
        <v>0</v>
      </c>
      <c r="E28" s="31">
        <v>0</v>
      </c>
      <c r="F28" s="91">
        <v>0</v>
      </c>
      <c r="G28" s="31">
        <v>0</v>
      </c>
      <c r="H28" s="31">
        <v>0</v>
      </c>
      <c r="I28" s="91">
        <v>0</v>
      </c>
      <c r="J28" s="31">
        <v>0</v>
      </c>
      <c r="K28" s="91">
        <v>0</v>
      </c>
      <c r="L28" s="31">
        <v>0</v>
      </c>
      <c r="M28" s="91">
        <v>0</v>
      </c>
      <c r="N28" s="31">
        <v>0</v>
      </c>
      <c r="O28" s="91">
        <v>0</v>
      </c>
      <c r="P28" s="31">
        <v>0</v>
      </c>
      <c r="Q28" s="91">
        <v>0</v>
      </c>
      <c r="R28" s="31">
        <v>0</v>
      </c>
      <c r="S28" s="91">
        <v>0</v>
      </c>
    </row>
    <row r="29" spans="1:19">
      <c r="A29" s="41">
        <v>6</v>
      </c>
      <c r="B29" s="41" t="s">
        <v>25</v>
      </c>
      <c r="C29" s="31">
        <v>0</v>
      </c>
      <c r="D29" s="91">
        <v>0</v>
      </c>
      <c r="E29" s="31">
        <v>0</v>
      </c>
      <c r="F29" s="91">
        <v>0</v>
      </c>
      <c r="G29" s="31">
        <v>0</v>
      </c>
      <c r="H29" s="31">
        <v>0</v>
      </c>
      <c r="I29" s="91">
        <v>0</v>
      </c>
      <c r="J29" s="31">
        <v>0</v>
      </c>
      <c r="K29" s="91">
        <v>0</v>
      </c>
      <c r="L29" s="31">
        <v>0</v>
      </c>
      <c r="M29" s="91">
        <v>0</v>
      </c>
      <c r="N29" s="31">
        <v>0</v>
      </c>
      <c r="O29" s="91">
        <v>0</v>
      </c>
      <c r="P29" s="31">
        <v>0</v>
      </c>
      <c r="Q29" s="91">
        <v>0</v>
      </c>
      <c r="R29" s="31">
        <v>0</v>
      </c>
      <c r="S29" s="91">
        <v>0</v>
      </c>
    </row>
    <row r="30" spans="1:19" s="14" customFormat="1">
      <c r="A30" s="41">
        <v>7</v>
      </c>
      <c r="B30" s="41" t="s">
        <v>559</v>
      </c>
      <c r="C30" s="31">
        <v>0</v>
      </c>
      <c r="D30" s="91">
        <v>0</v>
      </c>
      <c r="E30" s="31">
        <v>0</v>
      </c>
      <c r="F30" s="91">
        <v>0</v>
      </c>
      <c r="G30" s="31">
        <v>0</v>
      </c>
      <c r="H30" s="31">
        <v>0</v>
      </c>
      <c r="I30" s="91">
        <v>0</v>
      </c>
      <c r="J30" s="31">
        <v>0</v>
      </c>
      <c r="K30" s="91">
        <v>0</v>
      </c>
      <c r="L30" s="31">
        <v>0</v>
      </c>
      <c r="M30" s="91">
        <v>0</v>
      </c>
      <c r="N30" s="31">
        <v>0</v>
      </c>
      <c r="O30" s="91">
        <v>0</v>
      </c>
      <c r="P30" s="31">
        <v>0</v>
      </c>
      <c r="Q30" s="91">
        <v>0</v>
      </c>
      <c r="R30" s="31">
        <v>0</v>
      </c>
      <c r="S30" s="91">
        <v>0</v>
      </c>
    </row>
    <row r="31" spans="1:19" s="14" customFormat="1">
      <c r="A31" s="134">
        <v>8</v>
      </c>
      <c r="B31" s="41" t="s">
        <v>214</v>
      </c>
      <c r="C31" s="31">
        <v>0</v>
      </c>
      <c r="D31" s="91">
        <v>0</v>
      </c>
      <c r="E31" s="31">
        <v>0</v>
      </c>
      <c r="F31" s="91">
        <v>0</v>
      </c>
      <c r="G31" s="31">
        <v>0</v>
      </c>
      <c r="H31" s="31">
        <v>0</v>
      </c>
      <c r="I31" s="91">
        <v>0</v>
      </c>
      <c r="J31" s="31">
        <v>0</v>
      </c>
      <c r="K31" s="91">
        <v>0</v>
      </c>
      <c r="L31" s="31">
        <v>0</v>
      </c>
      <c r="M31" s="91">
        <v>0</v>
      </c>
      <c r="N31" s="31">
        <v>0</v>
      </c>
      <c r="O31" s="91">
        <v>0</v>
      </c>
      <c r="P31" s="31">
        <v>0</v>
      </c>
      <c r="Q31" s="91">
        <v>0</v>
      </c>
      <c r="R31" s="31">
        <v>0</v>
      </c>
      <c r="S31" s="91">
        <v>0</v>
      </c>
    </row>
    <row r="32" spans="1:19" s="4" customFormat="1" ht="15" customHeight="1">
      <c r="A32" s="432" t="s">
        <v>128</v>
      </c>
      <c r="B32" s="476"/>
      <c r="C32" s="115">
        <f>SUM(C24:C31)</f>
        <v>0</v>
      </c>
      <c r="D32" s="116">
        <f t="shared" ref="D32:S32" si="2">SUM(D24:D31)</f>
        <v>0</v>
      </c>
      <c r="E32" s="115">
        <f t="shared" si="2"/>
        <v>0</v>
      </c>
      <c r="F32" s="116">
        <f t="shared" si="2"/>
        <v>0</v>
      </c>
      <c r="G32" s="115">
        <f t="shared" si="2"/>
        <v>0</v>
      </c>
      <c r="H32" s="115">
        <f t="shared" si="2"/>
        <v>0</v>
      </c>
      <c r="I32" s="116">
        <f t="shared" si="2"/>
        <v>0</v>
      </c>
      <c r="J32" s="115">
        <f t="shared" si="2"/>
        <v>0</v>
      </c>
      <c r="K32" s="116">
        <f t="shared" si="2"/>
        <v>0</v>
      </c>
      <c r="L32" s="115">
        <f t="shared" si="2"/>
        <v>0</v>
      </c>
      <c r="M32" s="116">
        <f t="shared" si="2"/>
        <v>0</v>
      </c>
      <c r="N32" s="115">
        <f t="shared" si="2"/>
        <v>0</v>
      </c>
      <c r="O32" s="116">
        <f t="shared" si="2"/>
        <v>0</v>
      </c>
      <c r="P32" s="115">
        <f t="shared" si="2"/>
        <v>0</v>
      </c>
      <c r="Q32" s="116">
        <f t="shared" si="2"/>
        <v>0</v>
      </c>
      <c r="R32" s="115">
        <f t="shared" si="2"/>
        <v>0</v>
      </c>
      <c r="S32" s="116">
        <f t="shared" si="2"/>
        <v>0</v>
      </c>
    </row>
    <row r="33" spans="1:19">
      <c r="A33" s="41">
        <v>1</v>
      </c>
      <c r="B33" s="46" t="s">
        <v>27</v>
      </c>
      <c r="C33" s="31">
        <v>142</v>
      </c>
      <c r="D33" s="31">
        <v>27.48</v>
      </c>
      <c r="E33" s="31">
        <v>2909</v>
      </c>
      <c r="F33" s="31">
        <v>380.45</v>
      </c>
      <c r="G33" s="31">
        <v>0</v>
      </c>
      <c r="H33" s="31">
        <v>15</v>
      </c>
      <c r="I33" s="31">
        <v>26.56</v>
      </c>
      <c r="J33" s="31">
        <v>33</v>
      </c>
      <c r="K33" s="31">
        <v>53.14</v>
      </c>
      <c r="L33" s="31">
        <v>48</v>
      </c>
      <c r="M33" s="31">
        <v>79.7</v>
      </c>
      <c r="N33" s="31">
        <v>15</v>
      </c>
      <c r="O33" s="31">
        <v>26.56</v>
      </c>
      <c r="P33" s="31">
        <v>34</v>
      </c>
      <c r="Q33" s="91">
        <v>18.45</v>
      </c>
      <c r="R33" s="31">
        <v>49</v>
      </c>
      <c r="S33" s="31">
        <v>45.01</v>
      </c>
    </row>
    <row r="34" spans="1:19" s="4" customFormat="1" ht="15" customHeight="1">
      <c r="A34" s="432" t="s">
        <v>129</v>
      </c>
      <c r="B34" s="478"/>
      <c r="C34" s="115">
        <f>C33</f>
        <v>142</v>
      </c>
      <c r="D34" s="115">
        <f t="shared" ref="D34:S34" si="3">D33</f>
        <v>27.48</v>
      </c>
      <c r="E34" s="115">
        <f t="shared" si="3"/>
        <v>2909</v>
      </c>
      <c r="F34" s="115">
        <f t="shared" si="3"/>
        <v>380.45</v>
      </c>
      <c r="G34" s="115">
        <f t="shared" si="3"/>
        <v>0</v>
      </c>
      <c r="H34" s="115">
        <f t="shared" si="3"/>
        <v>15</v>
      </c>
      <c r="I34" s="115">
        <f t="shared" si="3"/>
        <v>26.56</v>
      </c>
      <c r="J34" s="115">
        <f t="shared" si="3"/>
        <v>33</v>
      </c>
      <c r="K34" s="115">
        <f t="shared" si="3"/>
        <v>53.14</v>
      </c>
      <c r="L34" s="115">
        <f t="shared" si="3"/>
        <v>48</v>
      </c>
      <c r="M34" s="115">
        <f t="shared" si="3"/>
        <v>79.7</v>
      </c>
      <c r="N34" s="115">
        <f t="shared" si="3"/>
        <v>15</v>
      </c>
      <c r="O34" s="115">
        <f t="shared" si="3"/>
        <v>26.56</v>
      </c>
      <c r="P34" s="115">
        <f t="shared" si="3"/>
        <v>34</v>
      </c>
      <c r="Q34" s="115">
        <f t="shared" si="3"/>
        <v>18.45</v>
      </c>
      <c r="R34" s="115">
        <f t="shared" si="3"/>
        <v>49</v>
      </c>
      <c r="S34" s="115">
        <f t="shared" si="3"/>
        <v>45.01</v>
      </c>
    </row>
    <row r="35" spans="1:19" ht="18.75" customHeight="1">
      <c r="A35" s="46">
        <v>1</v>
      </c>
      <c r="B35" s="45" t="s">
        <v>28</v>
      </c>
      <c r="C35" s="31">
        <v>0</v>
      </c>
      <c r="D35" s="91">
        <v>0</v>
      </c>
      <c r="E35" s="31">
        <v>2347</v>
      </c>
      <c r="F35" s="31">
        <v>196.47</v>
      </c>
      <c r="G35" s="31">
        <v>0</v>
      </c>
      <c r="H35" s="31">
        <v>0</v>
      </c>
      <c r="I35" s="91">
        <v>0</v>
      </c>
      <c r="J35" s="31">
        <v>0</v>
      </c>
      <c r="K35" s="91">
        <v>0</v>
      </c>
      <c r="L35" s="31">
        <v>0</v>
      </c>
      <c r="M35" s="91">
        <v>0</v>
      </c>
      <c r="N35" s="31">
        <v>0</v>
      </c>
      <c r="O35" s="91">
        <v>0</v>
      </c>
      <c r="P35" s="31">
        <v>0</v>
      </c>
      <c r="Q35" s="91">
        <v>0</v>
      </c>
      <c r="R35" s="31">
        <v>0</v>
      </c>
      <c r="S35" s="91">
        <v>0</v>
      </c>
    </row>
    <row r="36" spans="1:19" s="4" customFormat="1" ht="15" customHeight="1">
      <c r="A36" s="432" t="s">
        <v>226</v>
      </c>
      <c r="B36" s="475"/>
      <c r="C36" s="115">
        <f>C35</f>
        <v>0</v>
      </c>
      <c r="D36" s="115">
        <f t="shared" ref="D36:S36" si="4">D35</f>
        <v>0</v>
      </c>
      <c r="E36" s="115">
        <f t="shared" si="4"/>
        <v>2347</v>
      </c>
      <c r="F36" s="115">
        <f t="shared" si="4"/>
        <v>196.47</v>
      </c>
      <c r="G36" s="115">
        <f t="shared" si="4"/>
        <v>0</v>
      </c>
      <c r="H36" s="115">
        <f t="shared" si="4"/>
        <v>0</v>
      </c>
      <c r="I36" s="115">
        <f t="shared" si="4"/>
        <v>0</v>
      </c>
      <c r="J36" s="115">
        <f t="shared" si="4"/>
        <v>0</v>
      </c>
      <c r="K36" s="115">
        <f t="shared" si="4"/>
        <v>0</v>
      </c>
      <c r="L36" s="115">
        <f t="shared" si="4"/>
        <v>0</v>
      </c>
      <c r="M36" s="115">
        <f t="shared" si="4"/>
        <v>0</v>
      </c>
      <c r="N36" s="115">
        <f t="shared" si="4"/>
        <v>0</v>
      </c>
      <c r="O36" s="115">
        <f t="shared" si="4"/>
        <v>0</v>
      </c>
      <c r="P36" s="115">
        <f t="shared" si="4"/>
        <v>0</v>
      </c>
      <c r="Q36" s="115">
        <f t="shared" si="4"/>
        <v>0</v>
      </c>
      <c r="R36" s="115">
        <f t="shared" si="4"/>
        <v>0</v>
      </c>
      <c r="S36" s="116">
        <f t="shared" si="4"/>
        <v>0</v>
      </c>
    </row>
    <row r="37" spans="1:19" s="4" customFormat="1" ht="15" customHeight="1">
      <c r="A37" s="432" t="s">
        <v>120</v>
      </c>
      <c r="B37" s="476"/>
      <c r="C37" s="152">
        <f t="shared" ref="C37:S37" si="5">C23+C32+C34+C36</f>
        <v>232</v>
      </c>
      <c r="D37" s="136">
        <f t="shared" si="5"/>
        <v>50.650000000000006</v>
      </c>
      <c r="E37" s="152">
        <f t="shared" si="5"/>
        <v>6920</v>
      </c>
      <c r="F37" s="136">
        <f t="shared" si="5"/>
        <v>748.68000000000006</v>
      </c>
      <c r="G37" s="152">
        <f>G23+G32+G34+G36</f>
        <v>0</v>
      </c>
      <c r="H37" s="152">
        <f>H23+H32+H34+H36</f>
        <v>24</v>
      </c>
      <c r="I37" s="136">
        <f>I23+I32+I34+I36</f>
        <v>36.81</v>
      </c>
      <c r="J37" s="152">
        <f>J23+J32+J34+J36</f>
        <v>47</v>
      </c>
      <c r="K37" s="136">
        <f t="shared" si="5"/>
        <v>71.61</v>
      </c>
      <c r="L37" s="152">
        <f>L23+L32+L34+L36</f>
        <v>71</v>
      </c>
      <c r="M37" s="136">
        <f t="shared" si="5"/>
        <v>108.42</v>
      </c>
      <c r="N37" s="152">
        <f t="shared" si="5"/>
        <v>62</v>
      </c>
      <c r="O37" s="136">
        <f t="shared" si="5"/>
        <v>86.160000000000011</v>
      </c>
      <c r="P37" s="152">
        <f t="shared" si="5"/>
        <v>98</v>
      </c>
      <c r="Q37" s="136">
        <f t="shared" si="5"/>
        <v>204.14</v>
      </c>
      <c r="R37" s="152">
        <f t="shared" si="5"/>
        <v>160</v>
      </c>
      <c r="S37" s="136">
        <f t="shared" si="5"/>
        <v>290.3</v>
      </c>
    </row>
    <row r="41" spans="1:19">
      <c r="E41" s="2"/>
    </row>
  </sheetData>
  <mergeCells count="22">
    <mergeCell ref="A1:S1"/>
    <mergeCell ref="A37:B37"/>
    <mergeCell ref="J5:K5"/>
    <mergeCell ref="L5:M5"/>
    <mergeCell ref="N5:O5"/>
    <mergeCell ref="P5:Q5"/>
    <mergeCell ref="A23:B23"/>
    <mergeCell ref="A3:A6"/>
    <mergeCell ref="B3:B6"/>
    <mergeCell ref="C3:F3"/>
    <mergeCell ref="G3:S3"/>
    <mergeCell ref="C4:D5"/>
    <mergeCell ref="E4:F5"/>
    <mergeCell ref="G4:G6"/>
    <mergeCell ref="H4:M4"/>
    <mergeCell ref="N4:S4"/>
    <mergeCell ref="A36:B36"/>
    <mergeCell ref="R5:S5"/>
    <mergeCell ref="H5:I5"/>
    <mergeCell ref="A2:S2"/>
    <mergeCell ref="A32:B32"/>
    <mergeCell ref="A34:B34"/>
  </mergeCells>
  <pageMargins left="0.25" right="0.25" top="0.75" bottom="0.75" header="0.3" footer="0.3"/>
  <pageSetup paperSize="9" scale="8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sqref="A1:F36"/>
    </sheetView>
  </sheetViews>
  <sheetFormatPr defaultRowHeight="15"/>
  <cols>
    <col min="1" max="1" width="7.28515625" customWidth="1"/>
    <col min="2" max="2" width="14.85546875" customWidth="1"/>
    <col min="3" max="3" width="15.85546875" customWidth="1"/>
    <col min="4" max="4" width="14.28515625" customWidth="1"/>
    <col min="5" max="5" width="14.7109375" customWidth="1"/>
    <col min="6" max="6" width="13.7109375" style="24" customWidth="1"/>
  </cols>
  <sheetData>
    <row r="1" spans="1:6" s="15" customFormat="1" ht="15.75">
      <c r="A1" s="474">
        <v>68</v>
      </c>
      <c r="B1" s="474"/>
      <c r="C1" s="474"/>
      <c r="D1" s="474"/>
      <c r="E1" s="474"/>
      <c r="F1" s="474"/>
    </row>
    <row r="2" spans="1:6" ht="19.5">
      <c r="A2" s="533" t="s">
        <v>124</v>
      </c>
      <c r="B2" s="533"/>
      <c r="C2" s="533"/>
      <c r="D2" s="533"/>
      <c r="E2" s="533"/>
      <c r="F2" s="533"/>
    </row>
    <row r="3" spans="1:6" ht="19.5">
      <c r="A3" s="533" t="s">
        <v>483</v>
      </c>
      <c r="B3" s="533"/>
      <c r="C3" s="533"/>
      <c r="D3" s="533"/>
      <c r="E3" s="533"/>
      <c r="F3" s="533"/>
    </row>
    <row r="4" spans="1:6" ht="21.75" customHeight="1">
      <c r="A4" s="492" t="s">
        <v>58</v>
      </c>
      <c r="B4" s="492" t="s">
        <v>0</v>
      </c>
      <c r="C4" s="492" t="s">
        <v>236</v>
      </c>
      <c r="D4" s="492"/>
      <c r="E4" s="492" t="s">
        <v>125</v>
      </c>
      <c r="F4" s="592" t="s">
        <v>126</v>
      </c>
    </row>
    <row r="5" spans="1:6" s="23" customFormat="1">
      <c r="A5" s="492"/>
      <c r="B5" s="492"/>
      <c r="C5" s="416" t="s">
        <v>88</v>
      </c>
      <c r="D5" s="416" t="s">
        <v>237</v>
      </c>
      <c r="E5" s="492"/>
      <c r="F5" s="592"/>
    </row>
    <row r="6" spans="1:6">
      <c r="A6" s="220">
        <v>1</v>
      </c>
      <c r="B6" s="220" t="s">
        <v>4</v>
      </c>
      <c r="C6" s="274">
        <v>10</v>
      </c>
      <c r="D6" s="274">
        <v>1206</v>
      </c>
      <c r="E6" s="274">
        <v>0</v>
      </c>
      <c r="F6" s="275">
        <v>0</v>
      </c>
    </row>
    <row r="7" spans="1:6">
      <c r="A7" s="220">
        <v>2</v>
      </c>
      <c r="B7" s="220" t="s">
        <v>5</v>
      </c>
      <c r="C7" s="274">
        <v>35</v>
      </c>
      <c r="D7" s="274">
        <v>2664</v>
      </c>
      <c r="E7" s="274">
        <v>0</v>
      </c>
      <c r="F7" s="275">
        <v>0</v>
      </c>
    </row>
    <row r="8" spans="1:6">
      <c r="A8" s="220">
        <v>3</v>
      </c>
      <c r="B8" s="220" t="s">
        <v>6</v>
      </c>
      <c r="C8" s="274">
        <v>23</v>
      </c>
      <c r="D8" s="274">
        <v>3893</v>
      </c>
      <c r="E8" s="274">
        <v>7</v>
      </c>
      <c r="F8" s="275">
        <v>0.35</v>
      </c>
    </row>
    <row r="9" spans="1:6">
      <c r="A9" s="220">
        <v>4</v>
      </c>
      <c r="B9" s="220" t="s">
        <v>7</v>
      </c>
      <c r="C9" s="274">
        <v>12</v>
      </c>
      <c r="D9" s="274">
        <v>480</v>
      </c>
      <c r="E9" s="274">
        <v>0</v>
      </c>
      <c r="F9" s="275">
        <v>0</v>
      </c>
    </row>
    <row r="10" spans="1:6">
      <c r="A10" s="220">
        <v>5</v>
      </c>
      <c r="B10" s="220" t="s">
        <v>8</v>
      </c>
      <c r="C10" s="274">
        <v>227</v>
      </c>
      <c r="D10" s="274">
        <v>9801</v>
      </c>
      <c r="E10" s="274">
        <v>0</v>
      </c>
      <c r="F10" s="275">
        <v>0</v>
      </c>
    </row>
    <row r="11" spans="1:6">
      <c r="A11" s="220">
        <v>6</v>
      </c>
      <c r="B11" s="220" t="s">
        <v>9</v>
      </c>
      <c r="C11" s="274">
        <v>139</v>
      </c>
      <c r="D11" s="274">
        <v>10424</v>
      </c>
      <c r="E11" s="274">
        <v>11</v>
      </c>
      <c r="F11" s="275">
        <v>0.22</v>
      </c>
    </row>
    <row r="12" spans="1:6">
      <c r="A12" s="220">
        <v>7</v>
      </c>
      <c r="B12" s="220" t="s">
        <v>11</v>
      </c>
      <c r="C12" s="274">
        <v>73</v>
      </c>
      <c r="D12" s="274">
        <v>1402</v>
      </c>
      <c r="E12" s="274">
        <v>0</v>
      </c>
      <c r="F12" s="275">
        <v>0</v>
      </c>
    </row>
    <row r="13" spans="1:6">
      <c r="A13" s="220">
        <v>8</v>
      </c>
      <c r="B13" s="220" t="s">
        <v>12</v>
      </c>
      <c r="C13" s="274">
        <v>6</v>
      </c>
      <c r="D13" s="274">
        <v>209</v>
      </c>
      <c r="E13" s="274">
        <v>0</v>
      </c>
      <c r="F13" s="275">
        <v>0</v>
      </c>
    </row>
    <row r="14" spans="1:6">
      <c r="A14" s="220">
        <v>9</v>
      </c>
      <c r="B14" s="220" t="s">
        <v>13</v>
      </c>
      <c r="C14" s="274">
        <v>6</v>
      </c>
      <c r="D14" s="274">
        <v>1244</v>
      </c>
      <c r="E14" s="274">
        <v>0</v>
      </c>
      <c r="F14" s="275">
        <v>0</v>
      </c>
    </row>
    <row r="15" spans="1:6">
      <c r="A15" s="220">
        <v>10</v>
      </c>
      <c r="B15" s="220" t="s">
        <v>14</v>
      </c>
      <c r="C15" s="274">
        <v>72</v>
      </c>
      <c r="D15" s="274">
        <v>343</v>
      </c>
      <c r="E15" s="274">
        <v>2</v>
      </c>
      <c r="F15" s="275">
        <v>48.5</v>
      </c>
    </row>
    <row r="16" spans="1:6">
      <c r="A16" s="220">
        <v>11</v>
      </c>
      <c r="B16" s="106" t="s">
        <v>15</v>
      </c>
      <c r="C16" s="274">
        <v>0</v>
      </c>
      <c r="D16" s="274">
        <v>0</v>
      </c>
      <c r="E16" s="274">
        <v>0</v>
      </c>
      <c r="F16" s="275">
        <v>0</v>
      </c>
    </row>
    <row r="17" spans="1:6">
      <c r="A17" s="220">
        <v>12</v>
      </c>
      <c r="B17" s="220" t="s">
        <v>16</v>
      </c>
      <c r="C17" s="274">
        <v>31825</v>
      </c>
      <c r="D17" s="274">
        <v>254942</v>
      </c>
      <c r="E17" s="274">
        <v>254942</v>
      </c>
      <c r="F17" s="275">
        <v>9295.77</v>
      </c>
    </row>
    <row r="18" spans="1:6">
      <c r="A18" s="220">
        <v>13</v>
      </c>
      <c r="B18" s="220" t="s">
        <v>17</v>
      </c>
      <c r="C18" s="274">
        <v>50</v>
      </c>
      <c r="D18" s="274">
        <v>116</v>
      </c>
      <c r="E18" s="274">
        <v>4</v>
      </c>
      <c r="F18" s="275">
        <v>0.25</v>
      </c>
    </row>
    <row r="19" spans="1:6">
      <c r="A19" s="220">
        <v>14</v>
      </c>
      <c r="B19" s="220" t="s">
        <v>18</v>
      </c>
      <c r="C19" s="274">
        <v>98</v>
      </c>
      <c r="D19" s="274">
        <v>1043</v>
      </c>
      <c r="E19" s="274">
        <v>0</v>
      </c>
      <c r="F19" s="275">
        <v>0</v>
      </c>
    </row>
    <row r="20" spans="1:6">
      <c r="A20" s="220">
        <v>15</v>
      </c>
      <c r="B20" s="220" t="s">
        <v>19</v>
      </c>
      <c r="C20" s="274">
        <v>436</v>
      </c>
      <c r="D20" s="274">
        <v>1559</v>
      </c>
      <c r="E20" s="274">
        <v>77</v>
      </c>
      <c r="F20" s="275">
        <v>1.6</v>
      </c>
    </row>
    <row r="21" spans="1:6">
      <c r="A21" s="220">
        <v>16</v>
      </c>
      <c r="B21" s="220" t="s">
        <v>20</v>
      </c>
      <c r="C21" s="274">
        <v>25</v>
      </c>
      <c r="D21" s="274">
        <v>236</v>
      </c>
      <c r="E21" s="274">
        <v>0</v>
      </c>
      <c r="F21" s="275">
        <v>0</v>
      </c>
    </row>
    <row r="22" spans="1:6">
      <c r="A22" s="470" t="s">
        <v>127</v>
      </c>
      <c r="B22" s="470"/>
      <c r="C22" s="349">
        <f>SUM(C6:C21)</f>
        <v>33037</v>
      </c>
      <c r="D22" s="349">
        <f t="shared" ref="D22:F22" si="0">SUM(D6:D21)</f>
        <v>289562</v>
      </c>
      <c r="E22" s="349">
        <f t="shared" si="0"/>
        <v>255043</v>
      </c>
      <c r="F22" s="349">
        <f t="shared" si="0"/>
        <v>9346.69</v>
      </c>
    </row>
    <row r="23" spans="1:6">
      <c r="A23" s="220">
        <v>1</v>
      </c>
      <c r="B23" s="220" t="s">
        <v>21</v>
      </c>
      <c r="C23" s="224">
        <v>0</v>
      </c>
      <c r="D23" s="224">
        <v>0</v>
      </c>
      <c r="E23" s="224">
        <v>0</v>
      </c>
      <c r="F23" s="43">
        <v>0</v>
      </c>
    </row>
    <row r="24" spans="1:6">
      <c r="A24" s="220">
        <v>2</v>
      </c>
      <c r="B24" s="220" t="s">
        <v>22</v>
      </c>
      <c r="C24" s="224">
        <v>0</v>
      </c>
      <c r="D24" s="224">
        <v>0</v>
      </c>
      <c r="E24" s="224">
        <v>0</v>
      </c>
      <c r="F24" s="43">
        <v>0</v>
      </c>
    </row>
    <row r="25" spans="1:6">
      <c r="A25" s="220">
        <v>3</v>
      </c>
      <c r="B25" s="220" t="s">
        <v>10</v>
      </c>
      <c r="C25" s="224">
        <v>0</v>
      </c>
      <c r="D25" s="224">
        <v>0</v>
      </c>
      <c r="E25" s="224">
        <v>0</v>
      </c>
      <c r="F25" s="43">
        <v>0</v>
      </c>
    </row>
    <row r="26" spans="1:6">
      <c r="A26" s="220">
        <v>4</v>
      </c>
      <c r="B26" s="220" t="s">
        <v>23</v>
      </c>
      <c r="C26" s="224">
        <v>0</v>
      </c>
      <c r="D26" s="224">
        <v>0</v>
      </c>
      <c r="E26" s="224">
        <v>0</v>
      </c>
      <c r="F26" s="43">
        <v>0</v>
      </c>
    </row>
    <row r="27" spans="1:6">
      <c r="A27" s="106">
        <v>5</v>
      </c>
      <c r="B27" s="220" t="s">
        <v>24</v>
      </c>
      <c r="C27" s="224">
        <v>0</v>
      </c>
      <c r="D27" s="224">
        <v>0</v>
      </c>
      <c r="E27" s="224">
        <v>0</v>
      </c>
      <c r="F27" s="43">
        <v>0</v>
      </c>
    </row>
    <row r="28" spans="1:6">
      <c r="A28" s="220">
        <v>6</v>
      </c>
      <c r="B28" s="106" t="s">
        <v>25</v>
      </c>
      <c r="C28" s="418">
        <v>0</v>
      </c>
      <c r="D28" s="418">
        <v>0</v>
      </c>
      <c r="E28" s="418">
        <v>0</v>
      </c>
      <c r="F28" s="419">
        <v>0</v>
      </c>
    </row>
    <row r="29" spans="1:6">
      <c r="A29" s="220">
        <v>7</v>
      </c>
      <c r="B29" s="220" t="s">
        <v>26</v>
      </c>
      <c r="C29" s="224">
        <v>0</v>
      </c>
      <c r="D29" s="224">
        <v>0</v>
      </c>
      <c r="E29" s="224">
        <v>0</v>
      </c>
      <c r="F29" s="43">
        <v>0</v>
      </c>
    </row>
    <row r="30" spans="1:6" s="15" customFormat="1">
      <c r="A30" s="220">
        <v>8</v>
      </c>
      <c r="B30" s="220" t="s">
        <v>214</v>
      </c>
      <c r="C30" s="224">
        <v>0</v>
      </c>
      <c r="D30" s="224">
        <v>0</v>
      </c>
      <c r="E30" s="224">
        <v>0</v>
      </c>
      <c r="F30" s="43">
        <v>0</v>
      </c>
    </row>
    <row r="31" spans="1:6">
      <c r="A31" s="470" t="s">
        <v>128</v>
      </c>
      <c r="B31" s="470"/>
      <c r="C31" s="226">
        <f>SUM(C23:C30)</f>
        <v>0</v>
      </c>
      <c r="D31" s="226">
        <f>SUM(D23:D30)</f>
        <v>0</v>
      </c>
      <c r="E31" s="226">
        <f>SUM(E23:E30)</f>
        <v>0</v>
      </c>
      <c r="F31" s="227">
        <f>SUM(F23:F30)</f>
        <v>0</v>
      </c>
    </row>
    <row r="32" spans="1:6">
      <c r="A32" s="220">
        <v>1</v>
      </c>
      <c r="B32" s="220" t="s">
        <v>27</v>
      </c>
      <c r="C32" s="274">
        <v>291</v>
      </c>
      <c r="D32" s="274">
        <v>32594</v>
      </c>
      <c r="E32" s="274">
        <v>0</v>
      </c>
      <c r="F32" s="275">
        <v>0</v>
      </c>
    </row>
    <row r="33" spans="1:6">
      <c r="A33" s="538" t="s">
        <v>129</v>
      </c>
      <c r="B33" s="538"/>
      <c r="C33" s="349">
        <f>C32</f>
        <v>291</v>
      </c>
      <c r="D33" s="349">
        <f>D32</f>
        <v>32594</v>
      </c>
      <c r="E33" s="349">
        <v>0</v>
      </c>
      <c r="F33" s="280">
        <v>0</v>
      </c>
    </row>
    <row r="34" spans="1:6">
      <c r="A34" s="220">
        <v>1</v>
      </c>
      <c r="B34" s="220" t="s">
        <v>28</v>
      </c>
      <c r="C34" s="274">
        <v>110</v>
      </c>
      <c r="D34" s="274">
        <v>15043</v>
      </c>
      <c r="E34" s="274">
        <v>0</v>
      </c>
      <c r="F34" s="275">
        <v>0</v>
      </c>
    </row>
    <row r="35" spans="1:6">
      <c r="A35" s="538" t="s">
        <v>226</v>
      </c>
      <c r="B35" s="538"/>
      <c r="C35" s="226">
        <f>C34</f>
        <v>110</v>
      </c>
      <c r="D35" s="226">
        <f>D34</f>
        <v>15043</v>
      </c>
      <c r="E35" s="226">
        <v>0</v>
      </c>
      <c r="F35" s="227">
        <v>0</v>
      </c>
    </row>
    <row r="36" spans="1:6">
      <c r="A36" s="591" t="s">
        <v>238</v>
      </c>
      <c r="B36" s="591"/>
      <c r="C36" s="226">
        <f t="shared" ref="C36:F36" si="1">C22+C31+C33+C35</f>
        <v>33438</v>
      </c>
      <c r="D36" s="226">
        <f t="shared" si="1"/>
        <v>337199</v>
      </c>
      <c r="E36" s="226">
        <f t="shared" si="1"/>
        <v>255043</v>
      </c>
      <c r="F36" s="227">
        <f t="shared" si="1"/>
        <v>9346.69</v>
      </c>
    </row>
  </sheetData>
  <mergeCells count="13">
    <mergeCell ref="A1:F1"/>
    <mergeCell ref="A36:B36"/>
    <mergeCell ref="A2:F2"/>
    <mergeCell ref="A3:F3"/>
    <mergeCell ref="A22:B22"/>
    <mergeCell ref="A31:B31"/>
    <mergeCell ref="A33:B33"/>
    <mergeCell ref="A35:B35"/>
    <mergeCell ref="C4:D4"/>
    <mergeCell ref="A4:A5"/>
    <mergeCell ref="B4:B5"/>
    <mergeCell ref="E4:E5"/>
    <mergeCell ref="F4:F5"/>
  </mergeCells>
  <pageMargins left="0.28999999999999998" right="0.35" top="0.79" bottom="0.75" header="0.3" footer="0.3"/>
  <pageSetup paperSize="9" scale="120" orientation="portrait" r:id="rId1"/>
  <ignoredErrors>
    <ignoredError sqref="C31:F31 E35:F35 E32:F32 E33:F33 E34:F34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sqref="A1:G36"/>
    </sheetView>
  </sheetViews>
  <sheetFormatPr defaultRowHeight="15"/>
  <cols>
    <col min="1" max="1" width="7.28515625" customWidth="1"/>
    <col min="2" max="2" width="10.28515625" customWidth="1"/>
    <col min="3" max="3" width="8.140625" style="380" customWidth="1"/>
    <col min="4" max="4" width="10.5703125" style="19" customWidth="1"/>
    <col min="5" max="5" width="11.5703125" style="24" customWidth="1"/>
    <col min="6" max="6" width="9.140625" style="19"/>
    <col min="7" max="7" width="12.28515625" style="24" bestFit="1" customWidth="1"/>
  </cols>
  <sheetData>
    <row r="1" spans="1:7" s="23" customFormat="1" ht="15.75">
      <c r="A1" s="431">
        <v>69</v>
      </c>
      <c r="B1" s="431"/>
      <c r="C1" s="431"/>
      <c r="D1" s="431"/>
      <c r="E1" s="431"/>
      <c r="F1" s="431"/>
      <c r="G1" s="431"/>
    </row>
    <row r="2" spans="1:7" ht="19.5">
      <c r="A2" s="586" t="s">
        <v>243</v>
      </c>
      <c r="B2" s="586"/>
      <c r="C2" s="586"/>
      <c r="D2" s="586"/>
      <c r="E2" s="586"/>
      <c r="F2" s="586"/>
      <c r="G2" s="586"/>
    </row>
    <row r="3" spans="1:7" ht="19.5">
      <c r="A3" s="593" t="s">
        <v>493</v>
      </c>
      <c r="B3" s="593"/>
      <c r="C3" s="593"/>
      <c r="D3" s="593"/>
      <c r="E3" s="593"/>
      <c r="F3" s="593"/>
      <c r="G3" s="593"/>
    </row>
    <row r="4" spans="1:7" s="23" customFormat="1" ht="21.75" customHeight="1">
      <c r="A4" s="470" t="s">
        <v>58</v>
      </c>
      <c r="B4" s="470" t="s">
        <v>0</v>
      </c>
      <c r="C4" s="595" t="s">
        <v>83</v>
      </c>
      <c r="D4" s="595" t="s">
        <v>239</v>
      </c>
      <c r="E4" s="595"/>
      <c r="F4" s="595" t="s">
        <v>240</v>
      </c>
      <c r="G4" s="595"/>
    </row>
    <row r="5" spans="1:7" ht="37.5" customHeight="1">
      <c r="A5" s="470"/>
      <c r="B5" s="470"/>
      <c r="C5" s="595"/>
      <c r="D5" s="210" t="s">
        <v>241</v>
      </c>
      <c r="E5" s="211" t="s">
        <v>242</v>
      </c>
      <c r="F5" s="210" t="s">
        <v>142</v>
      </c>
      <c r="G5" s="211" t="s">
        <v>242</v>
      </c>
    </row>
    <row r="6" spans="1:7">
      <c r="A6" s="212">
        <v>1</v>
      </c>
      <c r="B6" s="212" t="s">
        <v>4</v>
      </c>
      <c r="C6" s="377">
        <v>1</v>
      </c>
      <c r="D6" s="31">
        <v>0</v>
      </c>
      <c r="E6" s="91">
        <v>0</v>
      </c>
      <c r="F6" s="31">
        <v>14</v>
      </c>
      <c r="G6" s="91">
        <v>32.89</v>
      </c>
    </row>
    <row r="7" spans="1:7">
      <c r="A7" s="213">
        <v>2</v>
      </c>
      <c r="B7" s="213" t="s">
        <v>5</v>
      </c>
      <c r="C7" s="92">
        <v>7</v>
      </c>
      <c r="D7" s="31">
        <v>246</v>
      </c>
      <c r="E7" s="91">
        <v>711.02</v>
      </c>
      <c r="F7" s="31">
        <v>265</v>
      </c>
      <c r="G7" s="91">
        <v>447.16</v>
      </c>
    </row>
    <row r="8" spans="1:7">
      <c r="A8" s="214">
        <v>3</v>
      </c>
      <c r="B8" s="214" t="s">
        <v>6</v>
      </c>
      <c r="C8" s="88">
        <v>7</v>
      </c>
      <c r="D8" s="31">
        <v>1</v>
      </c>
      <c r="E8" s="91">
        <v>3</v>
      </c>
      <c r="F8" s="31">
        <v>31</v>
      </c>
      <c r="G8" s="91">
        <v>35</v>
      </c>
    </row>
    <row r="9" spans="1:7">
      <c r="A9" s="214">
        <v>4</v>
      </c>
      <c r="B9" s="214" t="s">
        <v>7</v>
      </c>
      <c r="C9" s="88">
        <v>1</v>
      </c>
      <c r="D9" s="31">
        <v>0</v>
      </c>
      <c r="E9" s="91">
        <v>0</v>
      </c>
      <c r="F9" s="31">
        <v>0</v>
      </c>
      <c r="G9" s="91">
        <v>0</v>
      </c>
    </row>
    <row r="10" spans="1:7">
      <c r="A10" s="212">
        <v>5</v>
      </c>
      <c r="B10" s="214" t="s">
        <v>8</v>
      </c>
      <c r="C10" s="88">
        <v>11</v>
      </c>
      <c r="D10" s="31">
        <v>3</v>
      </c>
      <c r="E10" s="91">
        <v>9.85</v>
      </c>
      <c r="F10" s="31">
        <v>86</v>
      </c>
      <c r="G10" s="91">
        <v>246.23</v>
      </c>
    </row>
    <row r="11" spans="1:7">
      <c r="A11" s="213">
        <v>6</v>
      </c>
      <c r="B11" s="214" t="s">
        <v>9</v>
      </c>
      <c r="C11" s="88">
        <v>14</v>
      </c>
      <c r="D11" s="31">
        <v>12</v>
      </c>
      <c r="E11" s="91">
        <v>18.600000000000001</v>
      </c>
      <c r="F11" s="31">
        <v>61</v>
      </c>
      <c r="G11" s="91">
        <v>314.08999999999997</v>
      </c>
    </row>
    <row r="12" spans="1:7">
      <c r="A12" s="214">
        <v>8</v>
      </c>
      <c r="B12" s="214" t="s">
        <v>11</v>
      </c>
      <c r="C12" s="88">
        <v>1</v>
      </c>
      <c r="D12" s="31">
        <v>0</v>
      </c>
      <c r="E12" s="91">
        <v>0</v>
      </c>
      <c r="F12" s="31">
        <v>16</v>
      </c>
      <c r="G12" s="91">
        <v>27.13</v>
      </c>
    </row>
    <row r="13" spans="1:7">
      <c r="A13" s="215">
        <v>7</v>
      </c>
      <c r="B13" s="214" t="s">
        <v>12</v>
      </c>
      <c r="C13" s="88">
        <v>1</v>
      </c>
      <c r="D13" s="31">
        <v>0</v>
      </c>
      <c r="E13" s="91">
        <v>0</v>
      </c>
      <c r="F13" s="31">
        <v>7</v>
      </c>
      <c r="G13" s="91">
        <v>20.52</v>
      </c>
    </row>
    <row r="14" spans="1:7">
      <c r="A14" s="214">
        <v>9</v>
      </c>
      <c r="B14" s="214" t="s">
        <v>13</v>
      </c>
      <c r="C14" s="88">
        <v>1</v>
      </c>
      <c r="D14" s="31">
        <v>2</v>
      </c>
      <c r="E14" s="91">
        <v>4.3899999999999997</v>
      </c>
      <c r="F14" s="31">
        <v>8</v>
      </c>
      <c r="G14" s="91">
        <v>15.92</v>
      </c>
    </row>
    <row r="15" spans="1:7">
      <c r="A15" s="213">
        <v>10</v>
      </c>
      <c r="B15" s="214" t="s">
        <v>14</v>
      </c>
      <c r="C15" s="88">
        <v>3</v>
      </c>
      <c r="D15" s="31">
        <v>0</v>
      </c>
      <c r="E15" s="91">
        <v>0</v>
      </c>
      <c r="F15" s="31">
        <v>3</v>
      </c>
      <c r="G15" s="91">
        <v>11.8</v>
      </c>
    </row>
    <row r="16" spans="1:7">
      <c r="A16" s="214">
        <v>11</v>
      </c>
      <c r="B16" s="214" t="s">
        <v>15</v>
      </c>
      <c r="C16" s="88">
        <v>0</v>
      </c>
      <c r="D16" s="31">
        <v>1</v>
      </c>
      <c r="E16" s="91">
        <v>3.51</v>
      </c>
      <c r="F16" s="31">
        <v>1</v>
      </c>
      <c r="G16" s="91">
        <v>3.51</v>
      </c>
    </row>
    <row r="17" spans="1:7">
      <c r="A17" s="214">
        <v>12</v>
      </c>
      <c r="B17" s="214" t="s">
        <v>16</v>
      </c>
      <c r="C17" s="88">
        <v>124</v>
      </c>
      <c r="D17" s="31">
        <v>51</v>
      </c>
      <c r="E17" s="91">
        <v>66.03</v>
      </c>
      <c r="F17" s="31">
        <v>1012</v>
      </c>
      <c r="G17" s="91">
        <v>2433.85</v>
      </c>
    </row>
    <row r="18" spans="1:7">
      <c r="A18" s="212">
        <v>13</v>
      </c>
      <c r="B18" s="214" t="s">
        <v>17</v>
      </c>
      <c r="C18" s="88">
        <v>0</v>
      </c>
      <c r="D18" s="31">
        <v>0</v>
      </c>
      <c r="E18" s="91">
        <v>0</v>
      </c>
      <c r="F18" s="31">
        <v>11</v>
      </c>
      <c r="G18" s="91">
        <v>29.92</v>
      </c>
    </row>
    <row r="19" spans="1:7">
      <c r="A19" s="213">
        <v>14</v>
      </c>
      <c r="B19" s="214" t="s">
        <v>18</v>
      </c>
      <c r="C19" s="88">
        <v>3</v>
      </c>
      <c r="D19" s="31">
        <v>1</v>
      </c>
      <c r="E19" s="91">
        <v>10</v>
      </c>
      <c r="F19" s="31">
        <v>1</v>
      </c>
      <c r="G19" s="91">
        <v>10</v>
      </c>
    </row>
    <row r="20" spans="1:7">
      <c r="A20" s="214">
        <v>15</v>
      </c>
      <c r="B20" s="214" t="s">
        <v>19</v>
      </c>
      <c r="C20" s="88">
        <v>1</v>
      </c>
      <c r="D20" s="31">
        <v>0</v>
      </c>
      <c r="E20" s="91">
        <v>0</v>
      </c>
      <c r="F20" s="31">
        <v>28</v>
      </c>
      <c r="G20" s="91">
        <v>66.16</v>
      </c>
    </row>
    <row r="21" spans="1:7">
      <c r="A21" s="214">
        <v>16</v>
      </c>
      <c r="B21" s="214" t="s">
        <v>20</v>
      </c>
      <c r="C21" s="88">
        <v>0</v>
      </c>
      <c r="D21" s="31">
        <v>0</v>
      </c>
      <c r="E21" s="91">
        <v>0</v>
      </c>
      <c r="F21" s="31">
        <v>9</v>
      </c>
      <c r="G21" s="91">
        <v>12.13</v>
      </c>
    </row>
    <row r="22" spans="1:7">
      <c r="A22" s="546" t="s">
        <v>127</v>
      </c>
      <c r="B22" s="547"/>
      <c r="C22" s="378">
        <f>SUM(C6:C21)</f>
        <v>175</v>
      </c>
      <c r="D22" s="216">
        <f t="shared" ref="D22:G22" si="0">SUM(D6:D21)</f>
        <v>317</v>
      </c>
      <c r="E22" s="95">
        <f t="shared" si="0"/>
        <v>826.4</v>
      </c>
      <c r="F22" s="216">
        <f t="shared" si="0"/>
        <v>1553</v>
      </c>
      <c r="G22" s="95">
        <f t="shared" si="0"/>
        <v>3706.31</v>
      </c>
    </row>
    <row r="23" spans="1:7">
      <c r="A23" s="214">
        <v>1</v>
      </c>
      <c r="B23" s="214" t="s">
        <v>21</v>
      </c>
      <c r="C23" s="88">
        <v>4</v>
      </c>
      <c r="D23" s="31">
        <v>0</v>
      </c>
      <c r="E23" s="91">
        <v>0</v>
      </c>
      <c r="F23" s="31">
        <v>1</v>
      </c>
      <c r="G23" s="91">
        <v>0.77</v>
      </c>
    </row>
    <row r="24" spans="1:7">
      <c r="A24" s="214">
        <v>2</v>
      </c>
      <c r="B24" s="214" t="s">
        <v>22</v>
      </c>
      <c r="C24" s="88">
        <v>7</v>
      </c>
      <c r="D24" s="31">
        <v>0</v>
      </c>
      <c r="E24" s="91">
        <v>0</v>
      </c>
      <c r="F24" s="31">
        <v>2</v>
      </c>
      <c r="G24" s="91">
        <v>4.8499999999999996</v>
      </c>
    </row>
    <row r="25" spans="1:7">
      <c r="A25" s="217">
        <v>3</v>
      </c>
      <c r="B25" s="214" t="s">
        <v>10</v>
      </c>
      <c r="C25" s="88">
        <v>2</v>
      </c>
      <c r="D25" s="31">
        <v>1</v>
      </c>
      <c r="E25" s="91">
        <v>4.75</v>
      </c>
      <c r="F25" s="31">
        <v>1</v>
      </c>
      <c r="G25" s="91">
        <v>4.75</v>
      </c>
    </row>
    <row r="26" spans="1:7">
      <c r="A26" s="214">
        <v>4</v>
      </c>
      <c r="B26" s="214" t="s">
        <v>23</v>
      </c>
      <c r="C26" s="88">
        <v>0</v>
      </c>
      <c r="D26" s="31">
        <v>0</v>
      </c>
      <c r="E26" s="91">
        <v>0</v>
      </c>
      <c r="F26" s="31">
        <v>0</v>
      </c>
      <c r="G26" s="91">
        <v>0</v>
      </c>
    </row>
    <row r="27" spans="1:7">
      <c r="A27" s="214">
        <v>5</v>
      </c>
      <c r="B27" s="214" t="s">
        <v>24</v>
      </c>
      <c r="C27" s="88">
        <v>3</v>
      </c>
      <c r="D27" s="31">
        <v>0</v>
      </c>
      <c r="E27" s="91">
        <v>0</v>
      </c>
      <c r="F27" s="31">
        <v>5</v>
      </c>
      <c r="G27" s="91">
        <v>4.4400000000000004</v>
      </c>
    </row>
    <row r="28" spans="1:7">
      <c r="A28" s="218">
        <v>6</v>
      </c>
      <c r="B28" s="214" t="s">
        <v>25</v>
      </c>
      <c r="C28" s="88">
        <v>0</v>
      </c>
      <c r="D28" s="31">
        <v>0</v>
      </c>
      <c r="E28" s="91">
        <v>0</v>
      </c>
      <c r="F28" s="31">
        <v>0</v>
      </c>
      <c r="G28" s="91">
        <v>0</v>
      </c>
    </row>
    <row r="29" spans="1:7">
      <c r="A29" s="214">
        <v>7</v>
      </c>
      <c r="B29" s="219" t="s">
        <v>26</v>
      </c>
      <c r="C29" s="379">
        <v>0</v>
      </c>
      <c r="D29" s="31">
        <v>0</v>
      </c>
      <c r="E29" s="91">
        <v>0</v>
      </c>
      <c r="F29" s="31">
        <v>0</v>
      </c>
      <c r="G29" s="91">
        <v>0</v>
      </c>
    </row>
    <row r="30" spans="1:7" s="14" customFormat="1">
      <c r="A30" s="215">
        <v>8</v>
      </c>
      <c r="B30" s="220" t="s">
        <v>214</v>
      </c>
      <c r="C30" s="88">
        <v>0</v>
      </c>
      <c r="D30" s="31">
        <v>0</v>
      </c>
      <c r="E30" s="91">
        <v>0</v>
      </c>
      <c r="F30" s="31">
        <v>0</v>
      </c>
      <c r="G30" s="91">
        <v>0</v>
      </c>
    </row>
    <row r="31" spans="1:7">
      <c r="A31" s="546" t="s">
        <v>128</v>
      </c>
      <c r="B31" s="547"/>
      <c r="C31" s="378">
        <f>SUM(C23:C30)</f>
        <v>16</v>
      </c>
      <c r="D31" s="115">
        <f>SUM(D23:D30)</f>
        <v>1</v>
      </c>
      <c r="E31" s="115">
        <f t="shared" ref="E31:G31" si="1">SUM(E23:E30)</f>
        <v>4.75</v>
      </c>
      <c r="F31" s="115">
        <f t="shared" si="1"/>
        <v>9</v>
      </c>
      <c r="G31" s="115">
        <f t="shared" si="1"/>
        <v>14.809999999999999</v>
      </c>
    </row>
    <row r="32" spans="1:7">
      <c r="A32" s="214">
        <v>1</v>
      </c>
      <c r="B32" s="214" t="s">
        <v>27</v>
      </c>
      <c r="C32" s="88">
        <v>0</v>
      </c>
      <c r="D32" s="31">
        <v>0</v>
      </c>
      <c r="E32" s="91">
        <v>0</v>
      </c>
      <c r="F32" s="31">
        <v>0</v>
      </c>
      <c r="G32" s="91">
        <v>0</v>
      </c>
    </row>
    <row r="33" spans="1:7">
      <c r="A33" s="452" t="s">
        <v>129</v>
      </c>
      <c r="B33" s="453"/>
      <c r="C33" s="378">
        <v>0</v>
      </c>
      <c r="D33" s="115">
        <v>0</v>
      </c>
      <c r="E33" s="116">
        <v>0</v>
      </c>
      <c r="F33" s="115">
        <v>0</v>
      </c>
      <c r="G33" s="116">
        <v>0</v>
      </c>
    </row>
    <row r="34" spans="1:7">
      <c r="A34" s="214">
        <v>1</v>
      </c>
      <c r="B34" s="214" t="s">
        <v>28</v>
      </c>
      <c r="C34" s="88">
        <v>0</v>
      </c>
      <c r="D34" s="31">
        <v>0</v>
      </c>
      <c r="E34" s="91">
        <v>0</v>
      </c>
      <c r="F34" s="31">
        <v>0</v>
      </c>
      <c r="G34" s="91">
        <v>0</v>
      </c>
    </row>
    <row r="35" spans="1:7">
      <c r="A35" s="452" t="s">
        <v>231</v>
      </c>
      <c r="B35" s="594"/>
      <c r="C35" s="378">
        <v>0</v>
      </c>
      <c r="D35" s="216">
        <v>0</v>
      </c>
      <c r="E35" s="95">
        <v>0</v>
      </c>
      <c r="F35" s="221">
        <v>0</v>
      </c>
      <c r="G35" s="105">
        <v>0</v>
      </c>
    </row>
    <row r="36" spans="1:7">
      <c r="A36" s="591" t="s">
        <v>120</v>
      </c>
      <c r="B36" s="591"/>
      <c r="C36" s="378">
        <f>C22+C31+C33+C35</f>
        <v>191</v>
      </c>
      <c r="D36" s="216">
        <f t="shared" ref="D36:G36" si="2">D22+D31+D33+D35</f>
        <v>318</v>
      </c>
      <c r="E36" s="95">
        <f t="shared" si="2"/>
        <v>831.15</v>
      </c>
      <c r="F36" s="216">
        <f t="shared" si="2"/>
        <v>1562</v>
      </c>
      <c r="G36" s="95">
        <f t="shared" si="2"/>
        <v>3721.12</v>
      </c>
    </row>
  </sheetData>
  <mergeCells count="13">
    <mergeCell ref="A1:G1"/>
    <mergeCell ref="A36:B36"/>
    <mergeCell ref="A2:G2"/>
    <mergeCell ref="A3:G3"/>
    <mergeCell ref="A22:B22"/>
    <mergeCell ref="A31:B31"/>
    <mergeCell ref="A33:B33"/>
    <mergeCell ref="A35:B35"/>
    <mergeCell ref="D4:E4"/>
    <mergeCell ref="F4:G4"/>
    <mergeCell ref="A4:A5"/>
    <mergeCell ref="B4:B5"/>
    <mergeCell ref="C4:C5"/>
  </mergeCells>
  <pageMargins left="0.25" right="0.25" top="0.75" bottom="0.75" header="0.3" footer="0.3"/>
  <pageSetup paperSize="9" scale="13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sqref="A1:K35"/>
    </sheetView>
  </sheetViews>
  <sheetFormatPr defaultRowHeight="15"/>
  <cols>
    <col min="1" max="1" width="7.140625" bestFit="1" customWidth="1"/>
    <col min="2" max="2" width="11" customWidth="1"/>
    <col min="3" max="3" width="9.28515625" style="19" bestFit="1" customWidth="1"/>
    <col min="4" max="4" width="11.28515625" style="24" bestFit="1" customWidth="1"/>
    <col min="5" max="5" width="9.85546875" style="24" bestFit="1" customWidth="1"/>
    <col min="6" max="6" width="11" style="24" customWidth="1"/>
    <col min="7" max="7" width="11.140625" style="24" customWidth="1"/>
    <col min="8" max="8" width="11" style="24" customWidth="1"/>
    <col min="9" max="9" width="9.28515625" style="19" bestFit="1" customWidth="1"/>
    <col min="10" max="10" width="15.7109375" style="24" customWidth="1"/>
    <col min="11" max="11" width="11.7109375" style="24" bestFit="1" customWidth="1"/>
  </cols>
  <sheetData>
    <row r="1" spans="1:12" s="15" customFormat="1" ht="18">
      <c r="A1" s="600">
        <v>70</v>
      </c>
      <c r="B1" s="600"/>
      <c r="C1" s="600"/>
      <c r="D1" s="601"/>
      <c r="E1" s="601"/>
      <c r="F1" s="601"/>
      <c r="G1" s="601"/>
      <c r="H1" s="600"/>
      <c r="I1" s="600"/>
      <c r="J1" s="601"/>
      <c r="K1" s="601"/>
    </row>
    <row r="2" spans="1:12" ht="24.75" customHeight="1">
      <c r="A2" s="596" t="s">
        <v>132</v>
      </c>
      <c r="B2" s="596"/>
      <c r="C2" s="596"/>
      <c r="D2" s="597"/>
      <c r="E2" s="597"/>
      <c r="F2" s="597"/>
      <c r="G2" s="597"/>
      <c r="H2" s="597"/>
      <c r="I2" s="596"/>
      <c r="J2" s="597"/>
      <c r="K2" s="597"/>
    </row>
    <row r="3" spans="1:12" ht="24.75" customHeight="1">
      <c r="A3" s="598" t="s">
        <v>484</v>
      </c>
      <c r="B3" s="598"/>
      <c r="C3" s="598"/>
      <c r="D3" s="599"/>
      <c r="E3" s="599"/>
      <c r="F3" s="599"/>
      <c r="G3" s="599"/>
      <c r="H3" s="599"/>
      <c r="I3" s="598"/>
      <c r="J3" s="599"/>
      <c r="K3" s="599"/>
    </row>
    <row r="4" spans="1:12" ht="45">
      <c r="A4" s="77" t="s">
        <v>58</v>
      </c>
      <c r="B4" s="77" t="s">
        <v>0</v>
      </c>
      <c r="C4" s="184" t="s">
        <v>133</v>
      </c>
      <c r="D4" s="185" t="s">
        <v>101</v>
      </c>
      <c r="E4" s="185" t="s">
        <v>65</v>
      </c>
      <c r="F4" s="185" t="s">
        <v>66</v>
      </c>
      <c r="G4" s="185" t="s">
        <v>67</v>
      </c>
      <c r="H4" s="186" t="s">
        <v>134</v>
      </c>
      <c r="I4" s="187" t="s">
        <v>218</v>
      </c>
      <c r="J4" s="188" t="s">
        <v>219</v>
      </c>
      <c r="K4" s="185" t="s">
        <v>220</v>
      </c>
    </row>
    <row r="5" spans="1:12">
      <c r="A5" s="189">
        <v>1</v>
      </c>
      <c r="B5" s="190" t="s">
        <v>4</v>
      </c>
      <c r="C5" s="191">
        <v>14</v>
      </c>
      <c r="D5" s="192">
        <v>32.89</v>
      </c>
      <c r="E5" s="192">
        <v>0</v>
      </c>
      <c r="F5" s="192">
        <v>0</v>
      </c>
      <c r="G5" s="192">
        <v>0</v>
      </c>
      <c r="H5" s="192">
        <f>E5-F5</f>
        <v>0</v>
      </c>
      <c r="I5" s="193">
        <v>5</v>
      </c>
      <c r="J5" s="194">
        <v>11.95</v>
      </c>
      <c r="K5" s="194">
        <f t="shared" ref="K5:K21" si="0">J5/D5*100</f>
        <v>36.333231985405895</v>
      </c>
      <c r="L5" s="21"/>
    </row>
    <row r="6" spans="1:12">
      <c r="A6" s="189">
        <v>2</v>
      </c>
      <c r="B6" s="190" t="s">
        <v>5</v>
      </c>
      <c r="C6" s="191">
        <v>25</v>
      </c>
      <c r="D6" s="192">
        <v>48.01</v>
      </c>
      <c r="E6" s="192">
        <v>24.12</v>
      </c>
      <c r="F6" s="192">
        <v>24.12</v>
      </c>
      <c r="G6" s="192">
        <f t="shared" ref="G6:G35" si="1">F6/E6*100</f>
        <v>100</v>
      </c>
      <c r="H6" s="192">
        <v>0</v>
      </c>
      <c r="I6" s="193">
        <v>400</v>
      </c>
      <c r="J6" s="194">
        <v>359</v>
      </c>
      <c r="K6" s="194">
        <f t="shared" si="0"/>
        <v>747.76088314934395</v>
      </c>
      <c r="L6" s="21"/>
    </row>
    <row r="7" spans="1:12">
      <c r="A7" s="189">
        <v>3</v>
      </c>
      <c r="B7" s="190" t="s">
        <v>6</v>
      </c>
      <c r="C7" s="191">
        <v>30</v>
      </c>
      <c r="D7" s="192">
        <v>35</v>
      </c>
      <c r="E7" s="192">
        <v>7</v>
      </c>
      <c r="F7" s="192">
        <v>1</v>
      </c>
      <c r="G7" s="192">
        <f t="shared" si="1"/>
        <v>14.285714285714285</v>
      </c>
      <c r="H7" s="192">
        <v>6</v>
      </c>
      <c r="I7" s="193">
        <v>22</v>
      </c>
      <c r="J7" s="194">
        <v>26</v>
      </c>
      <c r="K7" s="194">
        <f t="shared" si="0"/>
        <v>74.285714285714292</v>
      </c>
      <c r="L7" s="21"/>
    </row>
    <row r="8" spans="1:12">
      <c r="A8" s="189">
        <v>4</v>
      </c>
      <c r="B8" s="190" t="s">
        <v>7</v>
      </c>
      <c r="C8" s="191">
        <v>0</v>
      </c>
      <c r="D8" s="192">
        <v>0</v>
      </c>
      <c r="E8" s="192">
        <v>0</v>
      </c>
      <c r="F8" s="192">
        <v>0</v>
      </c>
      <c r="G8" s="192">
        <v>0</v>
      </c>
      <c r="H8" s="192">
        <v>0</v>
      </c>
      <c r="I8" s="193">
        <v>0</v>
      </c>
      <c r="J8" s="194">
        <v>0</v>
      </c>
      <c r="K8" s="194">
        <v>0</v>
      </c>
      <c r="L8" s="21"/>
    </row>
    <row r="9" spans="1:12">
      <c r="A9" s="189">
        <v>5</v>
      </c>
      <c r="B9" s="190" t="s">
        <v>8</v>
      </c>
      <c r="C9" s="191">
        <v>86</v>
      </c>
      <c r="D9" s="192">
        <v>249.99</v>
      </c>
      <c r="E9" s="192">
        <v>99.8</v>
      </c>
      <c r="F9" s="192">
        <v>54.23</v>
      </c>
      <c r="G9" s="192">
        <f t="shared" si="1"/>
        <v>54.338677354709418</v>
      </c>
      <c r="H9" s="192">
        <v>45.57</v>
      </c>
      <c r="I9" s="193">
        <v>36</v>
      </c>
      <c r="J9" s="194">
        <v>69.16</v>
      </c>
      <c r="K9" s="194">
        <f t="shared" si="0"/>
        <v>27.665106604264167</v>
      </c>
      <c r="L9" s="21"/>
    </row>
    <row r="10" spans="1:12">
      <c r="A10" s="189">
        <v>6</v>
      </c>
      <c r="B10" s="190" t="s">
        <v>9</v>
      </c>
      <c r="C10" s="191">
        <v>34</v>
      </c>
      <c r="D10" s="192">
        <v>177.1</v>
      </c>
      <c r="E10" s="192">
        <v>30</v>
      </c>
      <c r="F10" s="192">
        <v>11</v>
      </c>
      <c r="G10" s="192">
        <f t="shared" si="1"/>
        <v>36.666666666666664</v>
      </c>
      <c r="H10" s="192">
        <v>19</v>
      </c>
      <c r="I10" s="193">
        <v>0</v>
      </c>
      <c r="J10" s="194">
        <v>0</v>
      </c>
      <c r="K10" s="194">
        <f t="shared" si="0"/>
        <v>0</v>
      </c>
      <c r="L10" s="21"/>
    </row>
    <row r="11" spans="1:12">
      <c r="A11" s="195">
        <v>7</v>
      </c>
      <c r="B11" s="190" t="s">
        <v>11</v>
      </c>
      <c r="C11" s="191">
        <v>16</v>
      </c>
      <c r="D11" s="192">
        <v>27.63</v>
      </c>
      <c r="E11" s="192">
        <v>14.22</v>
      </c>
      <c r="F11" s="192">
        <v>0</v>
      </c>
      <c r="G11" s="192">
        <f t="shared" si="1"/>
        <v>0</v>
      </c>
      <c r="H11" s="192">
        <v>14.22</v>
      </c>
      <c r="I11" s="193">
        <v>14</v>
      </c>
      <c r="J11" s="194">
        <v>24.35</v>
      </c>
      <c r="K11" s="194">
        <f t="shared" si="0"/>
        <v>88.128845457835695</v>
      </c>
      <c r="L11" s="21"/>
    </row>
    <row r="12" spans="1:12">
      <c r="A12" s="196">
        <v>8</v>
      </c>
      <c r="B12" s="190" t="s">
        <v>12</v>
      </c>
      <c r="C12" s="191">
        <v>4</v>
      </c>
      <c r="D12" s="192">
        <v>5.54</v>
      </c>
      <c r="E12" s="192">
        <v>5.54</v>
      </c>
      <c r="F12" s="192">
        <v>7.0000000000000007E-2</v>
      </c>
      <c r="G12" s="192">
        <f t="shared" si="1"/>
        <v>1.2635379061371843</v>
      </c>
      <c r="H12" s="192">
        <v>5.47</v>
      </c>
      <c r="I12" s="193">
        <v>4</v>
      </c>
      <c r="J12" s="194">
        <v>5.69</v>
      </c>
      <c r="K12" s="194">
        <f t="shared" si="0"/>
        <v>102.70758122743683</v>
      </c>
      <c r="L12" s="21"/>
    </row>
    <row r="13" spans="1:12">
      <c r="A13" s="189">
        <v>9</v>
      </c>
      <c r="B13" s="190" t="s">
        <v>13</v>
      </c>
      <c r="C13" s="191">
        <v>5</v>
      </c>
      <c r="D13" s="192">
        <v>9</v>
      </c>
      <c r="E13" s="192">
        <v>9</v>
      </c>
      <c r="F13" s="192">
        <v>0</v>
      </c>
      <c r="G13" s="192">
        <f t="shared" si="1"/>
        <v>0</v>
      </c>
      <c r="H13" s="192">
        <v>9</v>
      </c>
      <c r="I13" s="193">
        <v>5</v>
      </c>
      <c r="J13" s="194">
        <v>9</v>
      </c>
      <c r="K13" s="194">
        <f t="shared" si="0"/>
        <v>100</v>
      </c>
      <c r="L13" s="21"/>
    </row>
    <row r="14" spans="1:12">
      <c r="A14" s="189">
        <v>10</v>
      </c>
      <c r="B14" s="190" t="s">
        <v>14</v>
      </c>
      <c r="C14" s="191">
        <v>0</v>
      </c>
      <c r="D14" s="192">
        <v>0</v>
      </c>
      <c r="E14" s="192">
        <v>0</v>
      </c>
      <c r="F14" s="192">
        <v>0</v>
      </c>
      <c r="G14" s="192">
        <v>0</v>
      </c>
      <c r="H14" s="192">
        <v>0</v>
      </c>
      <c r="I14" s="193">
        <v>5</v>
      </c>
      <c r="J14" s="194">
        <v>28.2</v>
      </c>
      <c r="K14" s="194">
        <f>D14/J14*100</f>
        <v>0</v>
      </c>
      <c r="L14" s="21"/>
    </row>
    <row r="15" spans="1:12">
      <c r="A15" s="189">
        <v>11</v>
      </c>
      <c r="B15" s="190" t="s">
        <v>15</v>
      </c>
      <c r="C15" s="191">
        <v>0</v>
      </c>
      <c r="D15" s="192">
        <v>0</v>
      </c>
      <c r="E15" s="192">
        <v>0</v>
      </c>
      <c r="F15" s="192">
        <v>0</v>
      </c>
      <c r="G15" s="192">
        <v>0</v>
      </c>
      <c r="H15" s="192">
        <v>0</v>
      </c>
      <c r="I15" s="193">
        <v>0</v>
      </c>
      <c r="J15" s="194">
        <v>0</v>
      </c>
      <c r="K15" s="194">
        <v>0</v>
      </c>
      <c r="L15" s="21"/>
    </row>
    <row r="16" spans="1:12">
      <c r="A16" s="189">
        <v>12</v>
      </c>
      <c r="B16" s="190" t="s">
        <v>16</v>
      </c>
      <c r="C16" s="191">
        <v>1012</v>
      </c>
      <c r="D16" s="192">
        <v>2424.85</v>
      </c>
      <c r="E16" s="192">
        <v>483.56</v>
      </c>
      <c r="F16" s="192">
        <v>15.64</v>
      </c>
      <c r="G16" s="192">
        <f t="shared" si="1"/>
        <v>3.2343452725618329</v>
      </c>
      <c r="H16" s="192">
        <v>467.92</v>
      </c>
      <c r="I16" s="193">
        <v>796</v>
      </c>
      <c r="J16" s="194">
        <v>1859.7</v>
      </c>
      <c r="K16" s="194">
        <f t="shared" si="0"/>
        <v>76.693403715693762</v>
      </c>
      <c r="L16" s="21"/>
    </row>
    <row r="17" spans="1:12">
      <c r="A17" s="189">
        <v>13</v>
      </c>
      <c r="B17" s="190" t="s">
        <v>17</v>
      </c>
      <c r="C17" s="191">
        <v>11</v>
      </c>
      <c r="D17" s="192">
        <v>29.92</v>
      </c>
      <c r="E17" s="192">
        <v>15.16</v>
      </c>
      <c r="F17" s="192">
        <v>2.36</v>
      </c>
      <c r="G17" s="192">
        <f t="shared" si="1"/>
        <v>15.567282321899736</v>
      </c>
      <c r="H17" s="192">
        <v>12.8</v>
      </c>
      <c r="I17" s="193">
        <v>0</v>
      </c>
      <c r="J17" s="194">
        <v>0</v>
      </c>
      <c r="K17" s="194">
        <f t="shared" si="0"/>
        <v>0</v>
      </c>
      <c r="L17" s="21"/>
    </row>
    <row r="18" spans="1:12">
      <c r="A18" s="189">
        <v>14</v>
      </c>
      <c r="B18" s="190" t="s">
        <v>18</v>
      </c>
      <c r="C18" s="191">
        <v>48</v>
      </c>
      <c r="D18" s="192">
        <v>72.3</v>
      </c>
      <c r="E18" s="192">
        <v>42.91</v>
      </c>
      <c r="F18" s="192">
        <v>5.4</v>
      </c>
      <c r="G18" s="192">
        <f t="shared" si="1"/>
        <v>12.584479142391054</v>
      </c>
      <c r="H18" s="192">
        <v>37.51</v>
      </c>
      <c r="I18" s="193">
        <v>54</v>
      </c>
      <c r="J18" s="194">
        <v>160.29</v>
      </c>
      <c r="K18" s="194">
        <f t="shared" si="0"/>
        <v>221.70124481327801</v>
      </c>
      <c r="L18" s="21"/>
    </row>
    <row r="19" spans="1:12">
      <c r="A19" s="189">
        <v>15</v>
      </c>
      <c r="B19" s="190" t="s">
        <v>19</v>
      </c>
      <c r="C19" s="191">
        <v>28</v>
      </c>
      <c r="D19" s="192">
        <v>66.16</v>
      </c>
      <c r="E19" s="192">
        <v>53</v>
      </c>
      <c r="F19" s="192">
        <v>10</v>
      </c>
      <c r="G19" s="192">
        <f t="shared" si="1"/>
        <v>18.867924528301888</v>
      </c>
      <c r="H19" s="192">
        <v>43</v>
      </c>
      <c r="I19" s="193">
        <v>19</v>
      </c>
      <c r="J19" s="194">
        <v>40.130000000000003</v>
      </c>
      <c r="K19" s="194">
        <f t="shared" si="0"/>
        <v>60.6559854897219</v>
      </c>
      <c r="L19" s="21"/>
    </row>
    <row r="20" spans="1:12">
      <c r="A20" s="189">
        <v>16</v>
      </c>
      <c r="B20" s="190" t="s">
        <v>20</v>
      </c>
      <c r="C20" s="191">
        <v>9</v>
      </c>
      <c r="D20" s="192">
        <v>12.13</v>
      </c>
      <c r="E20" s="192">
        <v>3.31</v>
      </c>
      <c r="F20" s="192">
        <v>0</v>
      </c>
      <c r="G20" s="192">
        <f t="shared" si="1"/>
        <v>0</v>
      </c>
      <c r="H20" s="192">
        <v>3.31</v>
      </c>
      <c r="I20" s="197">
        <v>5</v>
      </c>
      <c r="J20" s="198">
        <v>3.31</v>
      </c>
      <c r="K20" s="194">
        <f t="shared" si="0"/>
        <v>27.287716405605934</v>
      </c>
      <c r="L20" s="20"/>
    </row>
    <row r="21" spans="1:12" s="4" customFormat="1" ht="15" customHeight="1">
      <c r="A21" s="603" t="s">
        <v>127</v>
      </c>
      <c r="B21" s="604"/>
      <c r="C21" s="199">
        <f t="shared" ref="C21:J21" si="2">SUM(C5:C20)</f>
        <v>1322</v>
      </c>
      <c r="D21" s="200">
        <f t="shared" si="2"/>
        <v>3190.52</v>
      </c>
      <c r="E21" s="200">
        <f t="shared" si="2"/>
        <v>787.61999999999989</v>
      </c>
      <c r="F21" s="200">
        <f t="shared" si="2"/>
        <v>123.82</v>
      </c>
      <c r="G21" s="200">
        <f t="shared" si="1"/>
        <v>15.720779055889897</v>
      </c>
      <c r="H21" s="200">
        <f t="shared" si="2"/>
        <v>663.8</v>
      </c>
      <c r="I21" s="201">
        <f t="shared" si="2"/>
        <v>1365</v>
      </c>
      <c r="J21" s="202">
        <f t="shared" si="2"/>
        <v>2596.7800000000002</v>
      </c>
      <c r="K21" s="203">
        <f t="shared" si="0"/>
        <v>81.390494339480725</v>
      </c>
    </row>
    <row r="22" spans="1:12">
      <c r="A22" s="204">
        <v>1</v>
      </c>
      <c r="B22" s="204" t="s">
        <v>24</v>
      </c>
      <c r="C22" s="191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3">
        <v>0</v>
      </c>
      <c r="J22" s="194">
        <v>0</v>
      </c>
      <c r="K22" s="194">
        <v>0</v>
      </c>
    </row>
    <row r="23" spans="1:12">
      <c r="A23" s="204">
        <v>2</v>
      </c>
      <c r="B23" s="204" t="s">
        <v>26</v>
      </c>
      <c r="C23" s="191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3">
        <v>0</v>
      </c>
      <c r="J23" s="194">
        <v>0</v>
      </c>
      <c r="K23" s="194">
        <v>0</v>
      </c>
    </row>
    <row r="24" spans="1:12">
      <c r="A24" s="204">
        <v>3</v>
      </c>
      <c r="B24" s="204" t="s">
        <v>21</v>
      </c>
      <c r="C24" s="191">
        <v>1</v>
      </c>
      <c r="D24" s="192">
        <v>0.77</v>
      </c>
      <c r="E24" s="192">
        <v>0.18</v>
      </c>
      <c r="F24" s="192">
        <v>0.18</v>
      </c>
      <c r="G24" s="192">
        <f t="shared" si="1"/>
        <v>100</v>
      </c>
      <c r="H24" s="192">
        <v>0</v>
      </c>
      <c r="I24" s="193">
        <v>0</v>
      </c>
      <c r="J24" s="194">
        <v>0</v>
      </c>
      <c r="K24" s="194">
        <f>J24/D24*100</f>
        <v>0</v>
      </c>
    </row>
    <row r="25" spans="1:12">
      <c r="A25" s="204">
        <v>4</v>
      </c>
      <c r="B25" s="204" t="s">
        <v>22</v>
      </c>
      <c r="C25" s="191">
        <v>4</v>
      </c>
      <c r="D25" s="192">
        <v>5.78</v>
      </c>
      <c r="E25" s="192">
        <v>0</v>
      </c>
      <c r="F25" s="192">
        <v>0</v>
      </c>
      <c r="G25" s="192">
        <v>0</v>
      </c>
      <c r="H25" s="192">
        <v>0</v>
      </c>
      <c r="I25" s="193">
        <v>0</v>
      </c>
      <c r="J25" s="194">
        <v>0</v>
      </c>
      <c r="K25" s="194">
        <f>J25/D25*100</f>
        <v>0</v>
      </c>
    </row>
    <row r="26" spans="1:12">
      <c r="A26" s="204">
        <v>5</v>
      </c>
      <c r="B26" s="190" t="s">
        <v>10</v>
      </c>
      <c r="C26" s="191">
        <v>11</v>
      </c>
      <c r="D26" s="192">
        <v>34.520000000000003</v>
      </c>
      <c r="E26" s="192">
        <v>30</v>
      </c>
      <c r="F26" s="192">
        <v>0</v>
      </c>
      <c r="G26" s="192">
        <f t="shared" si="1"/>
        <v>0</v>
      </c>
      <c r="H26" s="192">
        <v>30</v>
      </c>
      <c r="I26" s="193">
        <v>10</v>
      </c>
      <c r="J26" s="194">
        <v>30</v>
      </c>
      <c r="K26" s="194">
        <f>J26/D26*100</f>
        <v>86.906141367323286</v>
      </c>
      <c r="L26" s="21"/>
    </row>
    <row r="27" spans="1:12">
      <c r="A27" s="204">
        <v>6</v>
      </c>
      <c r="B27" s="204" t="s">
        <v>23</v>
      </c>
      <c r="C27" s="191">
        <v>0</v>
      </c>
      <c r="D27" s="192">
        <v>0</v>
      </c>
      <c r="E27" s="192">
        <v>0</v>
      </c>
      <c r="F27" s="192">
        <v>0</v>
      </c>
      <c r="G27" s="192">
        <v>0</v>
      </c>
      <c r="H27" s="192">
        <v>0</v>
      </c>
      <c r="I27" s="197">
        <v>0</v>
      </c>
      <c r="J27" s="198">
        <v>0</v>
      </c>
      <c r="K27" s="194">
        <v>0</v>
      </c>
    </row>
    <row r="28" spans="1:12">
      <c r="A28" s="204">
        <v>7</v>
      </c>
      <c r="B28" s="204" t="s">
        <v>214</v>
      </c>
      <c r="C28" s="191">
        <v>0</v>
      </c>
      <c r="D28" s="192">
        <v>0</v>
      </c>
      <c r="E28" s="192">
        <v>0</v>
      </c>
      <c r="F28" s="192">
        <v>0</v>
      </c>
      <c r="G28" s="192">
        <v>0</v>
      </c>
      <c r="H28" s="192">
        <v>0</v>
      </c>
      <c r="I28" s="197">
        <v>0</v>
      </c>
      <c r="J28" s="198">
        <v>0</v>
      </c>
      <c r="K28" s="194">
        <v>0</v>
      </c>
    </row>
    <row r="29" spans="1:12" s="14" customFormat="1">
      <c r="A29" s="205">
        <v>8</v>
      </c>
      <c r="B29" s="204" t="s">
        <v>25</v>
      </c>
      <c r="C29" s="191">
        <v>0</v>
      </c>
      <c r="D29" s="192">
        <v>0</v>
      </c>
      <c r="E29" s="192">
        <v>0</v>
      </c>
      <c r="F29" s="192">
        <v>0</v>
      </c>
      <c r="G29" s="192">
        <v>0</v>
      </c>
      <c r="H29" s="192">
        <v>0</v>
      </c>
      <c r="I29" s="193">
        <v>0</v>
      </c>
      <c r="J29" s="194">
        <v>0</v>
      </c>
      <c r="K29" s="194">
        <v>0</v>
      </c>
    </row>
    <row r="30" spans="1:12" s="4" customFormat="1" ht="15" customHeight="1">
      <c r="A30" s="603" t="s">
        <v>128</v>
      </c>
      <c r="B30" s="604"/>
      <c r="C30" s="199">
        <f t="shared" ref="C30:J30" si="3">SUM(C22:C29)</f>
        <v>16</v>
      </c>
      <c r="D30" s="200">
        <f t="shared" si="3"/>
        <v>41.070000000000007</v>
      </c>
      <c r="E30" s="200">
        <f t="shared" si="3"/>
        <v>30.18</v>
      </c>
      <c r="F30" s="200">
        <f t="shared" si="3"/>
        <v>0.18</v>
      </c>
      <c r="G30" s="200">
        <f t="shared" si="1"/>
        <v>0.59642147117296218</v>
      </c>
      <c r="H30" s="200">
        <f t="shared" si="3"/>
        <v>30</v>
      </c>
      <c r="I30" s="201">
        <f t="shared" si="3"/>
        <v>10</v>
      </c>
      <c r="J30" s="202">
        <f t="shared" si="3"/>
        <v>30</v>
      </c>
      <c r="K30" s="203">
        <f>SUM(K23:K29)</f>
        <v>86.906141367323286</v>
      </c>
    </row>
    <row r="31" spans="1:12">
      <c r="A31" s="189">
        <v>1</v>
      </c>
      <c r="B31" s="190" t="s">
        <v>27</v>
      </c>
      <c r="C31" s="191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7">
        <v>0</v>
      </c>
      <c r="J31" s="198">
        <v>0</v>
      </c>
      <c r="K31" s="194">
        <v>0</v>
      </c>
    </row>
    <row r="32" spans="1:12" s="4" customFormat="1">
      <c r="A32" s="605" t="s">
        <v>129</v>
      </c>
      <c r="B32" s="606"/>
      <c r="C32" s="199">
        <f>C31</f>
        <v>0</v>
      </c>
      <c r="D32" s="200">
        <v>0</v>
      </c>
      <c r="E32" s="200">
        <v>0</v>
      </c>
      <c r="F32" s="200">
        <v>0</v>
      </c>
      <c r="G32" s="200">
        <v>0</v>
      </c>
      <c r="H32" s="200">
        <v>0</v>
      </c>
      <c r="I32" s="206">
        <v>0</v>
      </c>
      <c r="J32" s="207">
        <v>0</v>
      </c>
      <c r="K32" s="203">
        <v>0</v>
      </c>
    </row>
    <row r="33" spans="1:11">
      <c r="A33" s="189">
        <v>1</v>
      </c>
      <c r="B33" s="190" t="s">
        <v>28</v>
      </c>
      <c r="C33" s="191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7">
        <v>0</v>
      </c>
      <c r="J33" s="198">
        <v>0</v>
      </c>
      <c r="K33" s="194">
        <v>0</v>
      </c>
    </row>
    <row r="34" spans="1:11" s="4" customFormat="1">
      <c r="A34" s="605" t="s">
        <v>231</v>
      </c>
      <c r="B34" s="607"/>
      <c r="C34" s="199">
        <f>C33</f>
        <v>0</v>
      </c>
      <c r="D34" s="200">
        <f t="shared" ref="D34:K34" si="4">D33</f>
        <v>0</v>
      </c>
      <c r="E34" s="200">
        <f t="shared" si="4"/>
        <v>0</v>
      </c>
      <c r="F34" s="200">
        <f t="shared" si="4"/>
        <v>0</v>
      </c>
      <c r="G34" s="200">
        <v>0</v>
      </c>
      <c r="H34" s="200">
        <f t="shared" si="4"/>
        <v>0</v>
      </c>
      <c r="I34" s="199">
        <f t="shared" si="4"/>
        <v>0</v>
      </c>
      <c r="J34" s="200">
        <f t="shared" si="4"/>
        <v>0</v>
      </c>
      <c r="K34" s="200">
        <f t="shared" si="4"/>
        <v>0</v>
      </c>
    </row>
    <row r="35" spans="1:11" s="4" customFormat="1">
      <c r="A35" s="602" t="s">
        <v>238</v>
      </c>
      <c r="B35" s="602"/>
      <c r="C35" s="208">
        <f>C21+C30+C32+C34</f>
        <v>1338</v>
      </c>
      <c r="D35" s="209">
        <f>D21+D30+D32+D34</f>
        <v>3231.59</v>
      </c>
      <c r="E35" s="209">
        <f>E21+E30+E32+E34</f>
        <v>817.79999999999984</v>
      </c>
      <c r="F35" s="209">
        <f>F21+F30+F32+F34</f>
        <v>124</v>
      </c>
      <c r="G35" s="200">
        <f t="shared" si="1"/>
        <v>15.162631450232332</v>
      </c>
      <c r="H35" s="200">
        <f>H21+H30+H32+H34</f>
        <v>693.8</v>
      </c>
      <c r="I35" s="201">
        <f>I21+I30+I32+I34</f>
        <v>1375</v>
      </c>
      <c r="J35" s="202">
        <f>J21+J30+J32+J34</f>
        <v>2626.78</v>
      </c>
      <c r="K35" s="203">
        <f>J35/D35*100</f>
        <v>81.284445118347321</v>
      </c>
    </row>
  </sheetData>
  <mergeCells count="8">
    <mergeCell ref="A2:K2"/>
    <mergeCell ref="A3:K3"/>
    <mergeCell ref="A1:K1"/>
    <mergeCell ref="A35:B35"/>
    <mergeCell ref="A21:B21"/>
    <mergeCell ref="A30:B30"/>
    <mergeCell ref="A32:B32"/>
    <mergeCell ref="A34:B34"/>
  </mergeCells>
  <pageMargins left="0.25" right="0.25" top="0.75" bottom="0.75" header="0.3" footer="0.3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O36"/>
  <sheetViews>
    <sheetView workbookViewId="0">
      <selection sqref="A1:J35"/>
    </sheetView>
  </sheetViews>
  <sheetFormatPr defaultRowHeight="15"/>
  <cols>
    <col min="1" max="1" width="6.7109375" style="51" customWidth="1"/>
    <col min="2" max="2" width="11.85546875" style="63" customWidth="1"/>
    <col min="3" max="3" width="11.140625" style="51" customWidth="1"/>
    <col min="4" max="4" width="13.28515625" style="53" customWidth="1"/>
    <col min="5" max="5" width="9.42578125" style="51" bestFit="1" customWidth="1"/>
    <col min="6" max="6" width="10.7109375" style="53" customWidth="1"/>
    <col min="7" max="7" width="9.42578125" style="51" bestFit="1" customWidth="1"/>
    <col min="8" max="8" width="11.140625" style="53" customWidth="1"/>
    <col min="9" max="9" width="9.42578125" style="51" bestFit="1" customWidth="1"/>
    <col min="10" max="10" width="14.42578125" style="53" customWidth="1"/>
  </cols>
  <sheetData>
    <row r="1" spans="1:15" s="15" customFormat="1" ht="15.75">
      <c r="A1" s="431">
        <v>71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5" ht="19.5">
      <c r="A2" s="580" t="s">
        <v>135</v>
      </c>
      <c r="B2" s="580"/>
      <c r="C2" s="580"/>
      <c r="D2" s="580"/>
      <c r="E2" s="580"/>
      <c r="F2" s="580"/>
      <c r="G2" s="580"/>
      <c r="H2" s="580"/>
      <c r="I2" s="580"/>
      <c r="J2" s="580"/>
    </row>
    <row r="3" spans="1:15" ht="19.5">
      <c r="A3" s="580" t="s">
        <v>553</v>
      </c>
      <c r="B3" s="580"/>
      <c r="C3" s="580"/>
      <c r="D3" s="580"/>
      <c r="E3" s="580"/>
      <c r="F3" s="580"/>
      <c r="G3" s="580"/>
      <c r="H3" s="580"/>
      <c r="I3" s="580"/>
      <c r="J3" s="580"/>
    </row>
    <row r="4" spans="1:15" ht="44.25" customHeight="1">
      <c r="A4" s="492" t="s">
        <v>58</v>
      </c>
      <c r="B4" s="492" t="s">
        <v>0</v>
      </c>
      <c r="C4" s="583" t="s">
        <v>136</v>
      </c>
      <c r="D4" s="584"/>
      <c r="E4" s="583" t="s">
        <v>137</v>
      </c>
      <c r="F4" s="584"/>
      <c r="G4" s="492" t="s">
        <v>138</v>
      </c>
      <c r="H4" s="492"/>
      <c r="I4" s="492" t="s">
        <v>139</v>
      </c>
      <c r="J4" s="492"/>
    </row>
    <row r="5" spans="1:15" s="2" customFormat="1">
      <c r="A5" s="492"/>
      <c r="B5" s="492"/>
      <c r="C5" s="336" t="s">
        <v>140</v>
      </c>
      <c r="D5" s="231" t="s">
        <v>95</v>
      </c>
      <c r="E5" s="336" t="s">
        <v>140</v>
      </c>
      <c r="F5" s="231" t="s">
        <v>141</v>
      </c>
      <c r="G5" s="336" t="s">
        <v>140</v>
      </c>
      <c r="H5" s="231" t="s">
        <v>95</v>
      </c>
      <c r="I5" s="336" t="s">
        <v>142</v>
      </c>
      <c r="J5" s="231" t="s">
        <v>141</v>
      </c>
    </row>
    <row r="6" spans="1:15">
      <c r="A6" s="270">
        <v>1</v>
      </c>
      <c r="B6" s="339" t="s">
        <v>4</v>
      </c>
      <c r="C6" s="340">
        <v>0</v>
      </c>
      <c r="D6" s="341">
        <v>0</v>
      </c>
      <c r="E6" s="340">
        <v>0</v>
      </c>
      <c r="F6" s="341">
        <v>0</v>
      </c>
      <c r="G6" s="340">
        <v>0</v>
      </c>
      <c r="H6" s="341">
        <v>0</v>
      </c>
      <c r="I6" s="340">
        <v>0</v>
      </c>
      <c r="J6" s="341">
        <v>0</v>
      </c>
      <c r="L6" s="15"/>
      <c r="M6" s="15"/>
      <c r="N6" s="15"/>
      <c r="O6" s="15"/>
    </row>
    <row r="7" spans="1:15">
      <c r="A7" s="270">
        <v>2</v>
      </c>
      <c r="B7" s="339" t="s">
        <v>5</v>
      </c>
      <c r="C7" s="340">
        <v>0</v>
      </c>
      <c r="D7" s="341">
        <v>0</v>
      </c>
      <c r="E7" s="340">
        <v>0</v>
      </c>
      <c r="F7" s="341">
        <v>0</v>
      </c>
      <c r="G7" s="340">
        <v>0</v>
      </c>
      <c r="H7" s="341">
        <v>0</v>
      </c>
      <c r="I7" s="340">
        <v>0</v>
      </c>
      <c r="J7" s="341">
        <v>0</v>
      </c>
      <c r="L7" s="15"/>
      <c r="M7" s="15"/>
      <c r="N7" s="15"/>
      <c r="O7" s="15"/>
    </row>
    <row r="8" spans="1:15">
      <c r="A8" s="270">
        <v>3</v>
      </c>
      <c r="B8" s="339" t="s">
        <v>6</v>
      </c>
      <c r="C8" s="340">
        <v>0</v>
      </c>
      <c r="D8" s="341">
        <v>0</v>
      </c>
      <c r="E8" s="340">
        <v>0</v>
      </c>
      <c r="F8" s="341">
        <v>0</v>
      </c>
      <c r="G8" s="340">
        <v>0</v>
      </c>
      <c r="H8" s="341">
        <v>0</v>
      </c>
      <c r="I8" s="340">
        <v>0</v>
      </c>
      <c r="J8" s="341">
        <v>0</v>
      </c>
      <c r="L8" s="15"/>
      <c r="M8" s="15"/>
      <c r="N8" s="15"/>
      <c r="O8" s="15"/>
    </row>
    <row r="9" spans="1:15">
      <c r="A9" s="270">
        <v>4</v>
      </c>
      <c r="B9" s="339" t="s">
        <v>7</v>
      </c>
      <c r="C9" s="340">
        <v>0</v>
      </c>
      <c r="D9" s="341">
        <v>0</v>
      </c>
      <c r="E9" s="340">
        <v>0</v>
      </c>
      <c r="F9" s="341">
        <v>0</v>
      </c>
      <c r="G9" s="340">
        <v>0</v>
      </c>
      <c r="H9" s="341">
        <v>0</v>
      </c>
      <c r="I9" s="340">
        <v>0</v>
      </c>
      <c r="J9" s="341">
        <v>0</v>
      </c>
      <c r="L9" s="15"/>
      <c r="M9" s="15"/>
      <c r="N9" s="15"/>
      <c r="O9" s="15"/>
    </row>
    <row r="10" spans="1:15">
      <c r="A10" s="270">
        <v>5</v>
      </c>
      <c r="B10" s="339" t="s">
        <v>8</v>
      </c>
      <c r="C10" s="340">
        <v>0</v>
      </c>
      <c r="D10" s="341">
        <v>0</v>
      </c>
      <c r="E10" s="340">
        <v>0</v>
      </c>
      <c r="F10" s="341">
        <v>0</v>
      </c>
      <c r="G10" s="340">
        <v>0</v>
      </c>
      <c r="H10" s="341">
        <v>0</v>
      </c>
      <c r="I10" s="340">
        <v>0</v>
      </c>
      <c r="J10" s="341">
        <v>0</v>
      </c>
      <c r="L10" s="15"/>
      <c r="M10" s="15"/>
      <c r="N10" s="15"/>
      <c r="O10" s="15"/>
    </row>
    <row r="11" spans="1:15">
      <c r="A11" s="270">
        <v>6</v>
      </c>
      <c r="B11" s="339" t="s">
        <v>9</v>
      </c>
      <c r="C11" s="340">
        <v>25</v>
      </c>
      <c r="D11" s="341">
        <v>35.89</v>
      </c>
      <c r="E11" s="340">
        <v>0</v>
      </c>
      <c r="F11" s="341">
        <v>0</v>
      </c>
      <c r="G11" s="340">
        <v>0</v>
      </c>
      <c r="H11" s="341">
        <v>0</v>
      </c>
      <c r="I11" s="340">
        <v>25</v>
      </c>
      <c r="J11" s="341">
        <v>35.89</v>
      </c>
      <c r="L11" s="15"/>
      <c r="M11" s="15"/>
      <c r="N11" s="15"/>
      <c r="O11" s="15"/>
    </row>
    <row r="12" spans="1:15">
      <c r="A12" s="270">
        <v>7</v>
      </c>
      <c r="B12" s="339" t="s">
        <v>11</v>
      </c>
      <c r="C12" s="340">
        <v>0</v>
      </c>
      <c r="D12" s="341">
        <v>0</v>
      </c>
      <c r="E12" s="340">
        <v>0</v>
      </c>
      <c r="F12" s="341">
        <v>0</v>
      </c>
      <c r="G12" s="340">
        <v>0</v>
      </c>
      <c r="H12" s="341">
        <v>0</v>
      </c>
      <c r="I12" s="340">
        <v>0</v>
      </c>
      <c r="J12" s="341">
        <v>0</v>
      </c>
      <c r="L12" s="15"/>
      <c r="M12" s="15"/>
      <c r="N12" s="15"/>
      <c r="O12" s="15"/>
    </row>
    <row r="13" spans="1:15">
      <c r="A13" s="270">
        <v>8</v>
      </c>
      <c r="B13" s="339" t="s">
        <v>12</v>
      </c>
      <c r="C13" s="340">
        <v>2</v>
      </c>
      <c r="D13" s="341">
        <v>1.54</v>
      </c>
      <c r="E13" s="340">
        <v>0</v>
      </c>
      <c r="F13" s="341">
        <v>0</v>
      </c>
      <c r="G13" s="340">
        <v>0</v>
      </c>
      <c r="H13" s="341">
        <v>0</v>
      </c>
      <c r="I13" s="340">
        <v>2</v>
      </c>
      <c r="J13" s="341">
        <v>1.54</v>
      </c>
      <c r="L13" s="15"/>
      <c r="M13" s="15"/>
      <c r="N13" s="15"/>
      <c r="O13" s="15"/>
    </row>
    <row r="14" spans="1:15">
      <c r="A14" s="270">
        <v>9</v>
      </c>
      <c r="B14" s="339" t="s">
        <v>13</v>
      </c>
      <c r="C14" s="340">
        <v>0</v>
      </c>
      <c r="D14" s="341">
        <v>0</v>
      </c>
      <c r="E14" s="340">
        <v>0</v>
      </c>
      <c r="F14" s="341">
        <v>0</v>
      </c>
      <c r="G14" s="340">
        <v>0</v>
      </c>
      <c r="H14" s="341">
        <v>0</v>
      </c>
      <c r="I14" s="340">
        <v>0</v>
      </c>
      <c r="J14" s="341">
        <v>0</v>
      </c>
      <c r="L14" s="15"/>
      <c r="M14" s="15"/>
      <c r="N14" s="15"/>
      <c r="O14" s="15"/>
    </row>
    <row r="15" spans="1:15">
      <c r="A15" s="270">
        <v>10</v>
      </c>
      <c r="B15" s="339" t="s">
        <v>14</v>
      </c>
      <c r="C15" s="340">
        <v>0</v>
      </c>
      <c r="D15" s="341">
        <v>0</v>
      </c>
      <c r="E15" s="340">
        <v>0</v>
      </c>
      <c r="F15" s="341">
        <v>0</v>
      </c>
      <c r="G15" s="340">
        <v>0</v>
      </c>
      <c r="H15" s="341">
        <v>0</v>
      </c>
      <c r="I15" s="340">
        <v>0</v>
      </c>
      <c r="J15" s="341">
        <v>0</v>
      </c>
      <c r="L15" s="15"/>
      <c r="M15" s="15"/>
      <c r="N15" s="15"/>
      <c r="O15" s="15"/>
    </row>
    <row r="16" spans="1:15">
      <c r="A16" s="270">
        <v>11</v>
      </c>
      <c r="B16" s="339" t="s">
        <v>15</v>
      </c>
      <c r="C16" s="340">
        <v>0</v>
      </c>
      <c r="D16" s="341">
        <v>0</v>
      </c>
      <c r="E16" s="340">
        <v>0</v>
      </c>
      <c r="F16" s="341">
        <v>0</v>
      </c>
      <c r="G16" s="340">
        <v>0</v>
      </c>
      <c r="H16" s="341">
        <v>0</v>
      </c>
      <c r="I16" s="340">
        <v>0</v>
      </c>
      <c r="J16" s="341">
        <v>0</v>
      </c>
      <c r="L16" s="15"/>
      <c r="M16" s="15"/>
      <c r="N16" s="15"/>
      <c r="O16" s="15"/>
    </row>
    <row r="17" spans="1:15">
      <c r="A17" s="270">
        <v>12</v>
      </c>
      <c r="B17" s="339" t="s">
        <v>16</v>
      </c>
      <c r="C17" s="340">
        <v>5444</v>
      </c>
      <c r="D17" s="341">
        <v>4047.82</v>
      </c>
      <c r="E17" s="340">
        <v>0</v>
      </c>
      <c r="F17" s="341">
        <v>0</v>
      </c>
      <c r="G17" s="340">
        <v>0</v>
      </c>
      <c r="H17" s="341">
        <v>0</v>
      </c>
      <c r="I17" s="340">
        <v>5444</v>
      </c>
      <c r="J17" s="341">
        <v>4047.82</v>
      </c>
      <c r="L17" s="15"/>
      <c r="M17" s="15"/>
      <c r="N17" s="15"/>
      <c r="O17" s="15"/>
    </row>
    <row r="18" spans="1:15">
      <c r="A18" s="270">
        <v>13</v>
      </c>
      <c r="B18" s="339" t="s">
        <v>17</v>
      </c>
      <c r="C18" s="340">
        <v>0</v>
      </c>
      <c r="D18" s="341">
        <v>0</v>
      </c>
      <c r="E18" s="340">
        <v>0</v>
      </c>
      <c r="F18" s="341">
        <v>0</v>
      </c>
      <c r="G18" s="340">
        <v>0</v>
      </c>
      <c r="H18" s="341">
        <v>0</v>
      </c>
      <c r="I18" s="340">
        <v>0</v>
      </c>
      <c r="J18" s="341">
        <v>0</v>
      </c>
      <c r="L18" s="15"/>
      <c r="M18" s="15"/>
      <c r="N18" s="15"/>
      <c r="O18" s="15"/>
    </row>
    <row r="19" spans="1:15">
      <c r="A19" s="270">
        <v>14</v>
      </c>
      <c r="B19" s="339" t="s">
        <v>18</v>
      </c>
      <c r="C19" s="340">
        <v>0</v>
      </c>
      <c r="D19" s="341">
        <v>0</v>
      </c>
      <c r="E19" s="340">
        <v>0</v>
      </c>
      <c r="F19" s="341">
        <v>0</v>
      </c>
      <c r="G19" s="340">
        <v>0</v>
      </c>
      <c r="H19" s="341">
        <v>0</v>
      </c>
      <c r="I19" s="340">
        <v>0</v>
      </c>
      <c r="J19" s="341">
        <v>0</v>
      </c>
      <c r="L19" s="15"/>
      <c r="M19" s="15"/>
      <c r="N19" s="15"/>
      <c r="O19" s="15"/>
    </row>
    <row r="20" spans="1:15">
      <c r="A20" s="270">
        <v>15</v>
      </c>
      <c r="B20" s="339" t="s">
        <v>19</v>
      </c>
      <c r="C20" s="340">
        <v>0</v>
      </c>
      <c r="D20" s="341">
        <v>0</v>
      </c>
      <c r="E20" s="340">
        <v>0</v>
      </c>
      <c r="F20" s="341">
        <v>0</v>
      </c>
      <c r="G20" s="340">
        <v>0</v>
      </c>
      <c r="H20" s="341">
        <v>0</v>
      </c>
      <c r="I20" s="340">
        <v>0</v>
      </c>
      <c r="J20" s="341">
        <v>0</v>
      </c>
      <c r="L20" s="15"/>
      <c r="M20" s="15"/>
      <c r="N20" s="15"/>
      <c r="O20" s="15"/>
    </row>
    <row r="21" spans="1:15">
      <c r="A21" s="270">
        <v>16</v>
      </c>
      <c r="B21" s="339" t="s">
        <v>20</v>
      </c>
      <c r="C21" s="340">
        <v>0</v>
      </c>
      <c r="D21" s="341">
        <v>0</v>
      </c>
      <c r="E21" s="340">
        <v>0</v>
      </c>
      <c r="F21" s="341">
        <v>0</v>
      </c>
      <c r="G21" s="340">
        <v>0</v>
      </c>
      <c r="H21" s="341">
        <v>0</v>
      </c>
      <c r="I21" s="340">
        <v>0</v>
      </c>
      <c r="J21" s="341">
        <v>0</v>
      </c>
      <c r="L21" s="15"/>
      <c r="M21" s="15"/>
      <c r="N21" s="15"/>
      <c r="O21" s="15"/>
    </row>
    <row r="22" spans="1:15">
      <c r="A22" s="608" t="s">
        <v>127</v>
      </c>
      <c r="B22" s="609"/>
      <c r="C22" s="344">
        <v>5471</v>
      </c>
      <c r="D22" s="345">
        <v>4085.25</v>
      </c>
      <c r="E22" s="344">
        <v>0</v>
      </c>
      <c r="F22" s="345">
        <v>0</v>
      </c>
      <c r="G22" s="344">
        <v>0</v>
      </c>
      <c r="H22" s="345">
        <v>0</v>
      </c>
      <c r="I22" s="344">
        <v>5471</v>
      </c>
      <c r="J22" s="345">
        <v>4085.25</v>
      </c>
      <c r="L22" s="15"/>
      <c r="M22" s="15"/>
      <c r="N22" s="15"/>
      <c r="O22" s="15"/>
    </row>
    <row r="23" spans="1:15">
      <c r="A23" s="270">
        <v>1</v>
      </c>
      <c r="B23" s="339" t="s">
        <v>24</v>
      </c>
      <c r="C23" s="340">
        <v>0</v>
      </c>
      <c r="D23" s="341">
        <v>0</v>
      </c>
      <c r="E23" s="340">
        <v>0</v>
      </c>
      <c r="F23" s="341">
        <v>0</v>
      </c>
      <c r="G23" s="340">
        <v>0</v>
      </c>
      <c r="H23" s="341">
        <v>0</v>
      </c>
      <c r="I23" s="340">
        <v>0</v>
      </c>
      <c r="J23" s="341">
        <v>0</v>
      </c>
      <c r="L23" s="15"/>
      <c r="M23" s="15"/>
      <c r="N23" s="15"/>
      <c r="O23" s="15"/>
    </row>
    <row r="24" spans="1:15" s="4" customFormat="1" ht="15" customHeight="1">
      <c r="A24" s="270">
        <v>2</v>
      </c>
      <c r="B24" s="339" t="s">
        <v>26</v>
      </c>
      <c r="C24" s="340">
        <v>0</v>
      </c>
      <c r="D24" s="341">
        <v>0</v>
      </c>
      <c r="E24" s="340">
        <v>0</v>
      </c>
      <c r="F24" s="341">
        <v>0</v>
      </c>
      <c r="G24" s="340">
        <v>0</v>
      </c>
      <c r="H24" s="341">
        <v>0</v>
      </c>
      <c r="I24" s="340">
        <v>0</v>
      </c>
      <c r="J24" s="341">
        <v>0</v>
      </c>
      <c r="L24" s="15"/>
      <c r="M24" s="15"/>
      <c r="N24" s="15"/>
      <c r="O24" s="15"/>
    </row>
    <row r="25" spans="1:15">
      <c r="A25" s="270">
        <v>3</v>
      </c>
      <c r="B25" s="339" t="s">
        <v>21</v>
      </c>
      <c r="C25" s="340">
        <v>0</v>
      </c>
      <c r="D25" s="341">
        <v>0</v>
      </c>
      <c r="E25" s="340">
        <v>0</v>
      </c>
      <c r="F25" s="341">
        <v>0</v>
      </c>
      <c r="G25" s="340">
        <v>0</v>
      </c>
      <c r="H25" s="341">
        <v>0</v>
      </c>
      <c r="I25" s="340">
        <v>0</v>
      </c>
      <c r="J25" s="341">
        <v>0</v>
      </c>
      <c r="L25" s="15"/>
      <c r="M25" s="15"/>
      <c r="N25" s="15"/>
      <c r="O25" s="15"/>
    </row>
    <row r="26" spans="1:15">
      <c r="A26" s="270">
        <v>4</v>
      </c>
      <c r="B26" s="339" t="s">
        <v>22</v>
      </c>
      <c r="C26" s="340">
        <v>0</v>
      </c>
      <c r="D26" s="341">
        <v>0</v>
      </c>
      <c r="E26" s="340">
        <v>0</v>
      </c>
      <c r="F26" s="341">
        <v>0</v>
      </c>
      <c r="G26" s="340">
        <v>0</v>
      </c>
      <c r="H26" s="341">
        <v>0</v>
      </c>
      <c r="I26" s="340">
        <v>0</v>
      </c>
      <c r="J26" s="341">
        <v>0</v>
      </c>
      <c r="L26" s="15"/>
      <c r="M26" s="15"/>
      <c r="N26" s="15"/>
      <c r="O26" s="15"/>
    </row>
    <row r="27" spans="1:15">
      <c r="A27" s="270">
        <v>5</v>
      </c>
      <c r="B27" s="339" t="s">
        <v>10</v>
      </c>
      <c r="C27" s="340">
        <v>0</v>
      </c>
      <c r="D27" s="341">
        <v>0</v>
      </c>
      <c r="E27" s="340">
        <v>0</v>
      </c>
      <c r="F27" s="341">
        <v>0</v>
      </c>
      <c r="G27" s="340">
        <v>0</v>
      </c>
      <c r="H27" s="341">
        <v>0</v>
      </c>
      <c r="I27" s="340">
        <v>0</v>
      </c>
      <c r="J27" s="341">
        <v>0</v>
      </c>
      <c r="L27" s="15"/>
      <c r="M27" s="15"/>
      <c r="N27" s="15"/>
      <c r="O27" s="15"/>
    </row>
    <row r="28" spans="1:15">
      <c r="A28" s="270">
        <v>6</v>
      </c>
      <c r="B28" s="339" t="s">
        <v>23</v>
      </c>
      <c r="C28" s="340">
        <v>0</v>
      </c>
      <c r="D28" s="341">
        <v>0</v>
      </c>
      <c r="E28" s="340">
        <v>0</v>
      </c>
      <c r="F28" s="341">
        <v>0</v>
      </c>
      <c r="G28" s="340">
        <v>0</v>
      </c>
      <c r="H28" s="341">
        <v>0</v>
      </c>
      <c r="I28" s="340">
        <v>0</v>
      </c>
      <c r="J28" s="341">
        <v>0</v>
      </c>
      <c r="L28" s="15"/>
      <c r="M28" s="15"/>
      <c r="N28" s="15"/>
      <c r="O28" s="15"/>
    </row>
    <row r="29" spans="1:15">
      <c r="A29" s="270">
        <v>7</v>
      </c>
      <c r="B29" s="339" t="s">
        <v>214</v>
      </c>
      <c r="C29" s="340">
        <v>0</v>
      </c>
      <c r="D29" s="341">
        <v>0</v>
      </c>
      <c r="E29" s="340">
        <v>0</v>
      </c>
      <c r="F29" s="341">
        <v>0</v>
      </c>
      <c r="G29" s="340">
        <v>0</v>
      </c>
      <c r="H29" s="341">
        <v>0</v>
      </c>
      <c r="I29" s="340">
        <v>0</v>
      </c>
      <c r="J29" s="341">
        <v>0</v>
      </c>
      <c r="L29" s="15"/>
      <c r="M29" s="15"/>
      <c r="N29" s="15"/>
      <c r="O29" s="15"/>
    </row>
    <row r="30" spans="1:15">
      <c r="A30" s="270">
        <v>8</v>
      </c>
      <c r="B30" s="339" t="s">
        <v>25</v>
      </c>
      <c r="C30" s="340">
        <v>0</v>
      </c>
      <c r="D30" s="341">
        <v>0</v>
      </c>
      <c r="E30" s="340">
        <v>0</v>
      </c>
      <c r="F30" s="341">
        <v>0</v>
      </c>
      <c r="G30" s="340">
        <v>0</v>
      </c>
      <c r="H30" s="341">
        <v>0</v>
      </c>
      <c r="I30" s="340">
        <v>0</v>
      </c>
      <c r="J30" s="341">
        <v>0</v>
      </c>
      <c r="L30" s="15"/>
      <c r="M30" s="15"/>
      <c r="N30" s="15"/>
      <c r="O30" s="15"/>
    </row>
    <row r="31" spans="1:15" s="14" customFormat="1">
      <c r="A31" s="608" t="s">
        <v>128</v>
      </c>
      <c r="B31" s="609"/>
      <c r="C31" s="344">
        <v>0</v>
      </c>
      <c r="D31" s="345">
        <v>0</v>
      </c>
      <c r="E31" s="344">
        <v>0</v>
      </c>
      <c r="F31" s="345">
        <v>0</v>
      </c>
      <c r="G31" s="344">
        <v>0</v>
      </c>
      <c r="H31" s="345">
        <v>0</v>
      </c>
      <c r="I31" s="344">
        <v>0</v>
      </c>
      <c r="J31" s="345">
        <v>0</v>
      </c>
      <c r="L31" s="15"/>
      <c r="M31" s="15"/>
      <c r="N31" s="15"/>
      <c r="O31" s="15"/>
    </row>
    <row r="32" spans="1:15" s="4" customFormat="1" ht="15.75" customHeight="1">
      <c r="A32" s="270">
        <v>1</v>
      </c>
      <c r="B32" s="339" t="s">
        <v>27</v>
      </c>
      <c r="C32" s="340">
        <v>474</v>
      </c>
      <c r="D32" s="341">
        <v>535.9</v>
      </c>
      <c r="E32" s="340">
        <v>0</v>
      </c>
      <c r="F32" s="341">
        <v>0</v>
      </c>
      <c r="G32" s="340">
        <v>0</v>
      </c>
      <c r="H32" s="341">
        <v>0</v>
      </c>
      <c r="I32" s="340">
        <v>474</v>
      </c>
      <c r="J32" s="341">
        <v>535.9</v>
      </c>
      <c r="L32" s="15"/>
      <c r="M32" s="15"/>
      <c r="N32" s="15"/>
      <c r="O32" s="15"/>
    </row>
    <row r="33" spans="1:15">
      <c r="A33" s="342" t="s">
        <v>131</v>
      </c>
      <c r="B33" s="343" t="s">
        <v>57</v>
      </c>
      <c r="C33" s="344">
        <v>474</v>
      </c>
      <c r="D33" s="345">
        <v>535.9</v>
      </c>
      <c r="E33" s="344">
        <v>0</v>
      </c>
      <c r="F33" s="345">
        <v>0</v>
      </c>
      <c r="G33" s="344">
        <v>0</v>
      </c>
      <c r="H33" s="345">
        <v>0</v>
      </c>
      <c r="I33" s="344">
        <v>474</v>
      </c>
      <c r="J33" s="345">
        <v>535.9</v>
      </c>
      <c r="L33" s="15"/>
      <c r="M33" s="15"/>
      <c r="N33" s="15"/>
      <c r="O33" s="15"/>
    </row>
    <row r="34" spans="1:15" s="4" customFormat="1">
      <c r="A34" s="270">
        <v>1</v>
      </c>
      <c r="B34" s="339" t="s">
        <v>28</v>
      </c>
      <c r="C34" s="340">
        <v>297</v>
      </c>
      <c r="D34" s="341">
        <v>5438.57</v>
      </c>
      <c r="E34" s="340">
        <v>0</v>
      </c>
      <c r="F34" s="341">
        <v>0</v>
      </c>
      <c r="G34" s="340">
        <v>53</v>
      </c>
      <c r="H34" s="341">
        <v>257.83999999999997</v>
      </c>
      <c r="I34" s="340">
        <v>244</v>
      </c>
      <c r="J34" s="341">
        <v>5239.96</v>
      </c>
      <c r="L34" s="15"/>
      <c r="M34" s="15"/>
      <c r="N34" s="15"/>
      <c r="O34" s="15"/>
    </row>
    <row r="35" spans="1:15" ht="16.5" customHeight="1">
      <c r="A35" s="608" t="s">
        <v>120</v>
      </c>
      <c r="B35" s="609"/>
      <c r="C35" s="344">
        <v>6242</v>
      </c>
      <c r="D35" s="345">
        <v>10059.719999999999</v>
      </c>
      <c r="E35" s="344">
        <v>0</v>
      </c>
      <c r="F35" s="345">
        <v>0</v>
      </c>
      <c r="G35" s="344">
        <v>53</v>
      </c>
      <c r="H35" s="345">
        <v>257.83999999999997</v>
      </c>
      <c r="I35" s="344">
        <f>I34+I33+I31+I22</f>
        <v>6189</v>
      </c>
      <c r="J35" s="345">
        <v>9861.11</v>
      </c>
      <c r="L35" s="15"/>
      <c r="M35" s="15"/>
      <c r="N35" s="15"/>
      <c r="O35" s="15"/>
    </row>
    <row r="36" spans="1:15">
      <c r="A36" s="54"/>
      <c r="B36" s="62"/>
      <c r="C36" s="55"/>
      <c r="D36" s="56"/>
      <c r="E36" s="55"/>
      <c r="F36" s="56"/>
      <c r="G36" s="55"/>
      <c r="H36" s="56"/>
      <c r="I36" s="55"/>
      <c r="J36" s="56"/>
    </row>
  </sheetData>
  <mergeCells count="12">
    <mergeCell ref="A31:B31"/>
    <mergeCell ref="A22:B22"/>
    <mergeCell ref="A35:B35"/>
    <mergeCell ref="A1:J1"/>
    <mergeCell ref="A2:J2"/>
    <mergeCell ref="A3:J3"/>
    <mergeCell ref="A4:A5"/>
    <mergeCell ref="B4:B5"/>
    <mergeCell ref="C4:D4"/>
    <mergeCell ref="E4:F4"/>
    <mergeCell ref="G4:H4"/>
    <mergeCell ref="I4:J4"/>
  </mergeCells>
  <pageMargins left="0.38" right="0.25" top="0.77" bottom="0.75" header="0.24" footer="0.3"/>
  <pageSetup paperSize="9"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34"/>
  <sheetViews>
    <sheetView workbookViewId="0">
      <selection sqref="A1:R34"/>
    </sheetView>
  </sheetViews>
  <sheetFormatPr defaultRowHeight="15"/>
  <cols>
    <col min="1" max="1" width="6.5703125" customWidth="1"/>
    <col min="2" max="2" width="11.140625" customWidth="1"/>
    <col min="3" max="3" width="8.140625" style="19" customWidth="1"/>
    <col min="4" max="4" width="9.28515625" style="24" bestFit="1" customWidth="1"/>
    <col min="5" max="5" width="9.85546875" style="19" bestFit="1" customWidth="1"/>
    <col min="6" max="6" width="9.42578125" style="24" bestFit="1" customWidth="1"/>
    <col min="7" max="7" width="8.7109375" style="19" customWidth="1"/>
    <col min="8" max="8" width="8.5703125" style="24" customWidth="1"/>
    <col min="9" max="9" width="8.28515625" style="19" customWidth="1"/>
    <col min="10" max="10" width="9.85546875" style="24" customWidth="1"/>
    <col min="11" max="11" width="8.7109375" style="19" customWidth="1"/>
    <col min="12" max="12" width="10.42578125" style="24" bestFit="1" customWidth="1"/>
    <col min="13" max="13" width="9.28515625" style="19" bestFit="1" customWidth="1"/>
    <col min="14" max="14" width="11.28515625" style="24" bestFit="1" customWidth="1"/>
    <col min="15" max="15" width="9.85546875" style="19" bestFit="1" customWidth="1"/>
    <col min="16" max="16" width="10.42578125" style="24" bestFit="1" customWidth="1"/>
    <col min="17" max="17" width="9.85546875" style="19" bestFit="1" customWidth="1"/>
    <col min="18" max="18" width="11.7109375" style="24" bestFit="1" customWidth="1"/>
  </cols>
  <sheetData>
    <row r="1" spans="1:18" s="15" customFormat="1" ht="15.75">
      <c r="A1" s="611">
        <v>72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</row>
    <row r="2" spans="1:18" s="32" customFormat="1" ht="19.5">
      <c r="A2" s="541" t="s">
        <v>482</v>
      </c>
      <c r="B2" s="541"/>
      <c r="C2" s="541"/>
      <c r="D2" s="542"/>
      <c r="E2" s="541"/>
      <c r="F2" s="542"/>
      <c r="G2" s="541"/>
      <c r="H2" s="542"/>
      <c r="I2" s="541"/>
      <c r="J2" s="542"/>
      <c r="K2" s="541"/>
      <c r="L2" s="542"/>
      <c r="M2" s="541"/>
      <c r="N2" s="542"/>
      <c r="O2" s="541"/>
      <c r="P2" s="542"/>
      <c r="Q2" s="541"/>
      <c r="R2" s="542"/>
    </row>
    <row r="3" spans="1:18" ht="15" customHeight="1">
      <c r="A3" s="612" t="s">
        <v>146</v>
      </c>
      <c r="B3" s="617" t="s">
        <v>147</v>
      </c>
      <c r="C3" s="452" t="s">
        <v>148</v>
      </c>
      <c r="D3" s="620"/>
      <c r="E3" s="594"/>
      <c r="F3" s="610"/>
      <c r="G3" s="172" t="s">
        <v>149</v>
      </c>
      <c r="H3" s="173"/>
      <c r="I3" s="174"/>
      <c r="J3" s="175"/>
      <c r="K3" s="452" t="s">
        <v>150</v>
      </c>
      <c r="L3" s="620"/>
      <c r="M3" s="594"/>
      <c r="N3" s="610"/>
      <c r="O3" s="452" t="s">
        <v>31</v>
      </c>
      <c r="P3" s="620"/>
      <c r="Q3" s="594"/>
      <c r="R3" s="610"/>
    </row>
    <row r="4" spans="1:18">
      <c r="A4" s="613"/>
      <c r="B4" s="618"/>
      <c r="C4" s="452" t="s">
        <v>151</v>
      </c>
      <c r="D4" s="610"/>
      <c r="E4" s="452" t="s">
        <v>89</v>
      </c>
      <c r="F4" s="610"/>
      <c r="G4" s="452" t="s">
        <v>151</v>
      </c>
      <c r="H4" s="610"/>
      <c r="I4" s="452" t="s">
        <v>89</v>
      </c>
      <c r="J4" s="610"/>
      <c r="K4" s="452" t="s">
        <v>151</v>
      </c>
      <c r="L4" s="610"/>
      <c r="M4" s="452" t="s">
        <v>89</v>
      </c>
      <c r="N4" s="610"/>
      <c r="O4" s="452" t="s">
        <v>151</v>
      </c>
      <c r="P4" s="610"/>
      <c r="Q4" s="452" t="s">
        <v>89</v>
      </c>
      <c r="R4" s="610"/>
    </row>
    <row r="5" spans="1:18">
      <c r="A5" s="614"/>
      <c r="B5" s="619"/>
      <c r="C5" s="176" t="s">
        <v>152</v>
      </c>
      <c r="D5" s="177" t="s">
        <v>153</v>
      </c>
      <c r="E5" s="176" t="s">
        <v>152</v>
      </c>
      <c r="F5" s="177" t="s">
        <v>153</v>
      </c>
      <c r="G5" s="176" t="s">
        <v>152</v>
      </c>
      <c r="H5" s="177" t="s">
        <v>153</v>
      </c>
      <c r="I5" s="176" t="s">
        <v>152</v>
      </c>
      <c r="J5" s="177" t="s">
        <v>153</v>
      </c>
      <c r="K5" s="176" t="s">
        <v>152</v>
      </c>
      <c r="L5" s="177" t="s">
        <v>153</v>
      </c>
      <c r="M5" s="176" t="s">
        <v>152</v>
      </c>
      <c r="N5" s="177" t="s">
        <v>153</v>
      </c>
      <c r="O5" s="176" t="s">
        <v>152</v>
      </c>
      <c r="P5" s="177" t="s">
        <v>153</v>
      </c>
      <c r="Q5" s="176" t="s">
        <v>152</v>
      </c>
      <c r="R5" s="177" t="s">
        <v>153</v>
      </c>
    </row>
    <row r="6" spans="1:18">
      <c r="A6" s="178">
        <f>ROW(A1)</f>
        <v>1</v>
      </c>
      <c r="B6" s="179" t="s">
        <v>4</v>
      </c>
      <c r="C6" s="31">
        <v>0</v>
      </c>
      <c r="D6" s="31">
        <v>0</v>
      </c>
      <c r="E6" s="31">
        <v>27</v>
      </c>
      <c r="F6" s="31">
        <v>13</v>
      </c>
      <c r="G6" s="31">
        <v>0</v>
      </c>
      <c r="H6" s="31">
        <v>0</v>
      </c>
      <c r="I6" s="31">
        <v>4</v>
      </c>
      <c r="J6" s="31">
        <v>28</v>
      </c>
      <c r="K6" s="31">
        <v>3</v>
      </c>
      <c r="L6" s="31">
        <v>27</v>
      </c>
      <c r="M6" s="31">
        <v>31</v>
      </c>
      <c r="N6" s="31">
        <v>286.67</v>
      </c>
      <c r="O6" s="31">
        <v>3</v>
      </c>
      <c r="P6" s="31">
        <v>27</v>
      </c>
      <c r="Q6" s="31">
        <v>62</v>
      </c>
      <c r="R6" s="31">
        <v>327.67</v>
      </c>
    </row>
    <row r="7" spans="1:18">
      <c r="A7" s="178">
        <f t="shared" ref="A7:A21" si="0">ROW(A2)</f>
        <v>2</v>
      </c>
      <c r="B7" s="179" t="s">
        <v>5</v>
      </c>
      <c r="C7" s="31">
        <v>103</v>
      </c>
      <c r="D7" s="31">
        <v>41.94</v>
      </c>
      <c r="E7" s="31">
        <v>103</v>
      </c>
      <c r="F7" s="31">
        <v>33.24</v>
      </c>
      <c r="G7" s="31">
        <v>9</v>
      </c>
      <c r="H7" s="31">
        <v>28.2</v>
      </c>
      <c r="I7" s="31">
        <v>9</v>
      </c>
      <c r="J7" s="31">
        <v>21.96</v>
      </c>
      <c r="K7" s="31">
        <v>2</v>
      </c>
      <c r="L7" s="31">
        <v>20</v>
      </c>
      <c r="M7" s="31">
        <v>2</v>
      </c>
      <c r="N7" s="31">
        <v>11.26</v>
      </c>
      <c r="O7" s="31">
        <v>114</v>
      </c>
      <c r="P7" s="31">
        <v>90.14</v>
      </c>
      <c r="Q7" s="31">
        <v>114</v>
      </c>
      <c r="R7" s="31">
        <v>66.459999999999994</v>
      </c>
    </row>
    <row r="8" spans="1:18">
      <c r="A8" s="178">
        <f t="shared" si="0"/>
        <v>3</v>
      </c>
      <c r="B8" s="179" t="s">
        <v>6</v>
      </c>
      <c r="C8" s="31">
        <v>5</v>
      </c>
      <c r="D8" s="31">
        <v>2</v>
      </c>
      <c r="E8" s="31">
        <v>58</v>
      </c>
      <c r="F8" s="31">
        <v>12</v>
      </c>
      <c r="G8" s="31">
        <v>0</v>
      </c>
      <c r="H8" s="31">
        <v>0</v>
      </c>
      <c r="I8" s="31">
        <v>37</v>
      </c>
      <c r="J8" s="31">
        <v>78</v>
      </c>
      <c r="K8" s="31">
        <v>0</v>
      </c>
      <c r="L8" s="31">
        <v>0</v>
      </c>
      <c r="M8" s="31">
        <v>4</v>
      </c>
      <c r="N8" s="31">
        <v>28</v>
      </c>
      <c r="O8" s="31">
        <v>5</v>
      </c>
      <c r="P8" s="31">
        <v>2</v>
      </c>
      <c r="Q8" s="31">
        <v>99</v>
      </c>
      <c r="R8" s="31">
        <v>118</v>
      </c>
    </row>
    <row r="9" spans="1:18">
      <c r="A9" s="178">
        <f t="shared" si="0"/>
        <v>4</v>
      </c>
      <c r="B9" s="179" t="s">
        <v>7</v>
      </c>
      <c r="C9" s="31">
        <v>5</v>
      </c>
      <c r="D9" s="31">
        <v>3.5</v>
      </c>
      <c r="E9" s="31">
        <v>35</v>
      </c>
      <c r="F9" s="31">
        <v>17.2</v>
      </c>
      <c r="G9" s="31">
        <v>3</v>
      </c>
      <c r="H9" s="31">
        <v>7</v>
      </c>
      <c r="I9" s="31">
        <v>23</v>
      </c>
      <c r="J9" s="31">
        <v>163.19999999999999</v>
      </c>
      <c r="K9" s="31">
        <v>0</v>
      </c>
      <c r="L9" s="31">
        <v>0</v>
      </c>
      <c r="M9" s="31">
        <v>20</v>
      </c>
      <c r="N9" s="31">
        <v>156.4</v>
      </c>
      <c r="O9" s="31">
        <v>8</v>
      </c>
      <c r="P9" s="31">
        <v>10.5</v>
      </c>
      <c r="Q9" s="31">
        <v>78</v>
      </c>
      <c r="R9" s="31">
        <v>336.8</v>
      </c>
    </row>
    <row r="10" spans="1:18">
      <c r="A10" s="178">
        <f t="shared" si="0"/>
        <v>5</v>
      </c>
      <c r="B10" s="179" t="s">
        <v>8</v>
      </c>
      <c r="C10" s="31">
        <v>8</v>
      </c>
      <c r="D10" s="31">
        <v>4</v>
      </c>
      <c r="E10" s="31">
        <v>172</v>
      </c>
      <c r="F10" s="31">
        <v>42.48</v>
      </c>
      <c r="G10" s="31">
        <v>35</v>
      </c>
      <c r="H10" s="31">
        <v>58.25</v>
      </c>
      <c r="I10" s="31">
        <v>404</v>
      </c>
      <c r="J10" s="31">
        <v>893.01</v>
      </c>
      <c r="K10" s="31">
        <v>32</v>
      </c>
      <c r="L10" s="31">
        <v>243.94</v>
      </c>
      <c r="M10" s="31">
        <v>235</v>
      </c>
      <c r="N10" s="31">
        <v>1458.65</v>
      </c>
      <c r="O10" s="31">
        <v>75</v>
      </c>
      <c r="P10" s="31">
        <v>306.19</v>
      </c>
      <c r="Q10" s="31">
        <v>811</v>
      </c>
      <c r="R10" s="31">
        <v>2394.14</v>
      </c>
    </row>
    <row r="11" spans="1:18">
      <c r="A11" s="178">
        <f t="shared" si="0"/>
        <v>6</v>
      </c>
      <c r="B11" s="179" t="s">
        <v>9</v>
      </c>
      <c r="C11" s="31">
        <v>6</v>
      </c>
      <c r="D11" s="31">
        <v>2.7</v>
      </c>
      <c r="E11" s="31">
        <v>26</v>
      </c>
      <c r="F11" s="31">
        <v>8.6999999999999993</v>
      </c>
      <c r="G11" s="31">
        <v>7</v>
      </c>
      <c r="H11" s="31">
        <v>7.92</v>
      </c>
      <c r="I11" s="31">
        <v>45</v>
      </c>
      <c r="J11" s="31">
        <v>127</v>
      </c>
      <c r="K11" s="31">
        <v>1</v>
      </c>
      <c r="L11" s="31">
        <v>9</v>
      </c>
      <c r="M11" s="31">
        <v>14</v>
      </c>
      <c r="N11" s="31">
        <v>113.5</v>
      </c>
      <c r="O11" s="31">
        <v>14</v>
      </c>
      <c r="P11" s="31">
        <v>19.62</v>
      </c>
      <c r="Q11" s="31">
        <v>85</v>
      </c>
      <c r="R11" s="31">
        <v>249.2</v>
      </c>
    </row>
    <row r="12" spans="1:18">
      <c r="A12" s="178">
        <f t="shared" si="0"/>
        <v>7</v>
      </c>
      <c r="B12" s="179" t="s">
        <v>143</v>
      </c>
      <c r="C12" s="31">
        <v>0</v>
      </c>
      <c r="D12" s="31">
        <v>0</v>
      </c>
      <c r="E12" s="31">
        <v>3</v>
      </c>
      <c r="F12" s="31">
        <v>1.32</v>
      </c>
      <c r="G12" s="31">
        <v>0</v>
      </c>
      <c r="H12" s="31">
        <v>0</v>
      </c>
      <c r="I12" s="31">
        <v>6</v>
      </c>
      <c r="J12" s="31">
        <v>20.11</v>
      </c>
      <c r="K12" s="31">
        <v>0</v>
      </c>
      <c r="L12" s="31">
        <v>0</v>
      </c>
      <c r="M12" s="31">
        <v>4</v>
      </c>
      <c r="N12" s="31">
        <v>21.42</v>
      </c>
      <c r="O12" s="31">
        <v>0</v>
      </c>
      <c r="P12" s="31">
        <v>0</v>
      </c>
      <c r="Q12" s="31">
        <v>13</v>
      </c>
      <c r="R12" s="31">
        <v>42.85</v>
      </c>
    </row>
    <row r="13" spans="1:18">
      <c r="A13" s="178">
        <f t="shared" si="0"/>
        <v>8</v>
      </c>
      <c r="B13" s="179" t="s">
        <v>12</v>
      </c>
      <c r="C13" s="31">
        <v>0</v>
      </c>
      <c r="D13" s="31">
        <v>0</v>
      </c>
      <c r="E13" s="31">
        <v>5</v>
      </c>
      <c r="F13" s="31">
        <v>0.48</v>
      </c>
      <c r="G13" s="31">
        <v>0</v>
      </c>
      <c r="H13" s="31">
        <v>0</v>
      </c>
      <c r="I13" s="31">
        <v>8</v>
      </c>
      <c r="J13" s="31">
        <v>20.54</v>
      </c>
      <c r="K13" s="31">
        <v>2</v>
      </c>
      <c r="L13" s="31">
        <v>18</v>
      </c>
      <c r="M13" s="31">
        <v>11</v>
      </c>
      <c r="N13" s="31">
        <v>84.53</v>
      </c>
      <c r="O13" s="31">
        <v>2</v>
      </c>
      <c r="P13" s="31">
        <v>18</v>
      </c>
      <c r="Q13" s="31">
        <v>24</v>
      </c>
      <c r="R13" s="31">
        <v>105.55</v>
      </c>
    </row>
    <row r="14" spans="1:18">
      <c r="A14" s="178">
        <f t="shared" si="0"/>
        <v>9</v>
      </c>
      <c r="B14" s="179" t="s">
        <v>13</v>
      </c>
      <c r="C14" s="31">
        <v>3</v>
      </c>
      <c r="D14" s="31">
        <v>0</v>
      </c>
      <c r="E14" s="31">
        <v>16</v>
      </c>
      <c r="F14" s="31">
        <v>3</v>
      </c>
      <c r="G14" s="31">
        <v>4</v>
      </c>
      <c r="H14" s="31">
        <v>4.4000000000000004</v>
      </c>
      <c r="I14" s="31">
        <v>25</v>
      </c>
      <c r="J14" s="31">
        <v>23.15</v>
      </c>
      <c r="K14" s="31">
        <v>2</v>
      </c>
      <c r="L14" s="31">
        <v>0</v>
      </c>
      <c r="M14" s="31">
        <v>6</v>
      </c>
      <c r="N14" s="31">
        <v>0</v>
      </c>
      <c r="O14" s="31">
        <v>9</v>
      </c>
      <c r="P14" s="31">
        <v>4.4000000000000004</v>
      </c>
      <c r="Q14" s="31">
        <v>47</v>
      </c>
      <c r="R14" s="31">
        <v>26.15</v>
      </c>
    </row>
    <row r="15" spans="1:18">
      <c r="A15" s="178">
        <f t="shared" si="0"/>
        <v>10</v>
      </c>
      <c r="B15" s="179" t="s">
        <v>14</v>
      </c>
      <c r="C15" s="31">
        <v>1</v>
      </c>
      <c r="D15" s="31">
        <v>0.5</v>
      </c>
      <c r="E15" s="31">
        <v>2</v>
      </c>
      <c r="F15" s="31">
        <v>1</v>
      </c>
      <c r="G15" s="31">
        <v>0</v>
      </c>
      <c r="H15" s="31">
        <v>0</v>
      </c>
      <c r="I15" s="31">
        <v>3</v>
      </c>
      <c r="J15" s="31">
        <v>10</v>
      </c>
      <c r="K15" s="31">
        <v>0</v>
      </c>
      <c r="L15" s="31">
        <v>0</v>
      </c>
      <c r="M15" s="31">
        <v>1</v>
      </c>
      <c r="N15" s="31">
        <v>6</v>
      </c>
      <c r="O15" s="31">
        <v>1</v>
      </c>
      <c r="P15" s="31">
        <v>0.5</v>
      </c>
      <c r="Q15" s="31">
        <v>6</v>
      </c>
      <c r="R15" s="31">
        <v>17</v>
      </c>
    </row>
    <row r="16" spans="1:18">
      <c r="A16" s="178">
        <f t="shared" si="0"/>
        <v>11</v>
      </c>
      <c r="B16" s="179" t="s">
        <v>155</v>
      </c>
      <c r="C16" s="31">
        <v>0</v>
      </c>
      <c r="D16" s="31">
        <v>0</v>
      </c>
      <c r="E16" s="31">
        <v>1</v>
      </c>
      <c r="F16" s="31">
        <v>0.2</v>
      </c>
      <c r="G16" s="31">
        <v>1</v>
      </c>
      <c r="H16" s="31">
        <v>4.3099999999999996</v>
      </c>
      <c r="I16" s="31">
        <v>33</v>
      </c>
      <c r="J16" s="31">
        <v>55.56</v>
      </c>
      <c r="K16" s="31">
        <v>3</v>
      </c>
      <c r="L16" s="31">
        <v>21.23</v>
      </c>
      <c r="M16" s="31">
        <v>17</v>
      </c>
      <c r="N16" s="31">
        <v>129.74</v>
      </c>
      <c r="O16" s="31">
        <v>4</v>
      </c>
      <c r="P16" s="31">
        <v>25.54</v>
      </c>
      <c r="Q16" s="31">
        <v>51</v>
      </c>
      <c r="R16" s="31">
        <v>185.5</v>
      </c>
    </row>
    <row r="17" spans="1:25">
      <c r="A17" s="178">
        <f t="shared" si="0"/>
        <v>12</v>
      </c>
      <c r="B17" s="179" t="s">
        <v>16</v>
      </c>
      <c r="C17" s="31">
        <v>111</v>
      </c>
      <c r="D17" s="31">
        <v>35.78</v>
      </c>
      <c r="E17" s="31">
        <v>802</v>
      </c>
      <c r="F17" s="31">
        <v>366.67</v>
      </c>
      <c r="G17" s="31">
        <v>80</v>
      </c>
      <c r="H17" s="31">
        <v>245.11</v>
      </c>
      <c r="I17" s="31">
        <v>912</v>
      </c>
      <c r="J17" s="31">
        <v>2785.04</v>
      </c>
      <c r="K17" s="31">
        <v>82</v>
      </c>
      <c r="L17" s="31">
        <v>678.5</v>
      </c>
      <c r="M17" s="31">
        <v>350</v>
      </c>
      <c r="N17" s="31">
        <v>2767.88</v>
      </c>
      <c r="O17" s="31">
        <v>273</v>
      </c>
      <c r="P17" s="31">
        <v>959.39</v>
      </c>
      <c r="Q17" s="31">
        <v>2064</v>
      </c>
      <c r="R17" s="31">
        <v>5919.59</v>
      </c>
    </row>
    <row r="18" spans="1:25">
      <c r="A18" s="178">
        <f t="shared" si="0"/>
        <v>13</v>
      </c>
      <c r="B18" s="179" t="s">
        <v>17</v>
      </c>
      <c r="C18" s="31">
        <v>3</v>
      </c>
      <c r="D18" s="31">
        <v>1.25</v>
      </c>
      <c r="E18" s="31">
        <v>56</v>
      </c>
      <c r="F18" s="31">
        <v>21.2</v>
      </c>
      <c r="G18" s="31">
        <v>7</v>
      </c>
      <c r="H18" s="31">
        <v>24.56</v>
      </c>
      <c r="I18" s="31">
        <v>73</v>
      </c>
      <c r="J18" s="31">
        <v>317.86</v>
      </c>
      <c r="K18" s="31">
        <v>3</v>
      </c>
      <c r="L18" s="31">
        <v>20.6</v>
      </c>
      <c r="M18" s="31">
        <v>11</v>
      </c>
      <c r="N18" s="31">
        <v>101.45</v>
      </c>
      <c r="O18" s="31">
        <v>13</v>
      </c>
      <c r="P18" s="31">
        <v>46.41</v>
      </c>
      <c r="Q18" s="31">
        <v>140</v>
      </c>
      <c r="R18" s="31">
        <v>440.51</v>
      </c>
    </row>
    <row r="19" spans="1:25">
      <c r="A19" s="178">
        <f t="shared" si="0"/>
        <v>14</v>
      </c>
      <c r="B19" s="179" t="s">
        <v>18</v>
      </c>
      <c r="C19" s="31">
        <v>20</v>
      </c>
      <c r="D19" s="31">
        <v>9.7899999999999991</v>
      </c>
      <c r="E19" s="31">
        <v>93</v>
      </c>
      <c r="F19" s="31">
        <v>37.130000000000003</v>
      </c>
      <c r="G19" s="31">
        <v>25</v>
      </c>
      <c r="H19" s="31">
        <v>43.48</v>
      </c>
      <c r="I19" s="31">
        <v>104</v>
      </c>
      <c r="J19" s="31">
        <v>233.36</v>
      </c>
      <c r="K19" s="31">
        <v>2</v>
      </c>
      <c r="L19" s="31">
        <v>12.28</v>
      </c>
      <c r="M19" s="31">
        <v>20</v>
      </c>
      <c r="N19" s="31">
        <v>118.49</v>
      </c>
      <c r="O19" s="31">
        <v>47</v>
      </c>
      <c r="P19" s="31">
        <v>65.55</v>
      </c>
      <c r="Q19" s="31">
        <v>217</v>
      </c>
      <c r="R19" s="31">
        <v>388.98</v>
      </c>
    </row>
    <row r="20" spans="1:25">
      <c r="A20" s="178">
        <f t="shared" si="0"/>
        <v>15</v>
      </c>
      <c r="B20" s="179" t="s">
        <v>19</v>
      </c>
      <c r="C20" s="31">
        <v>2</v>
      </c>
      <c r="D20" s="31">
        <v>0.79</v>
      </c>
      <c r="E20" s="31">
        <v>33</v>
      </c>
      <c r="F20" s="31">
        <v>15.86</v>
      </c>
      <c r="G20" s="31">
        <v>15</v>
      </c>
      <c r="H20" s="31">
        <v>42.12</v>
      </c>
      <c r="I20" s="31">
        <v>34</v>
      </c>
      <c r="J20" s="31">
        <v>78.31</v>
      </c>
      <c r="K20" s="31">
        <v>11</v>
      </c>
      <c r="L20" s="31">
        <v>72.5</v>
      </c>
      <c r="M20" s="31">
        <v>21</v>
      </c>
      <c r="N20" s="31">
        <v>153</v>
      </c>
      <c r="O20" s="31">
        <v>28</v>
      </c>
      <c r="P20" s="31">
        <v>115.41</v>
      </c>
      <c r="Q20" s="31">
        <v>88</v>
      </c>
      <c r="R20" s="31">
        <v>247.17</v>
      </c>
    </row>
    <row r="21" spans="1:25">
      <c r="A21" s="178">
        <f t="shared" si="0"/>
        <v>16</v>
      </c>
      <c r="B21" s="179" t="s">
        <v>145</v>
      </c>
      <c r="C21" s="31">
        <v>0</v>
      </c>
      <c r="D21" s="31">
        <v>0</v>
      </c>
      <c r="E21" s="31">
        <v>1</v>
      </c>
      <c r="F21" s="31">
        <v>0.21</v>
      </c>
      <c r="G21" s="31">
        <v>4</v>
      </c>
      <c r="H21" s="31">
        <v>8.84</v>
      </c>
      <c r="I21" s="31">
        <v>45</v>
      </c>
      <c r="J21" s="31">
        <v>59.3</v>
      </c>
      <c r="K21" s="31">
        <v>1</v>
      </c>
      <c r="L21" s="31">
        <v>5.3</v>
      </c>
      <c r="M21" s="31">
        <v>8</v>
      </c>
      <c r="N21" s="31">
        <v>29.96</v>
      </c>
      <c r="O21" s="31">
        <v>5</v>
      </c>
      <c r="P21" s="31">
        <v>14.14</v>
      </c>
      <c r="Q21" s="31">
        <v>54</v>
      </c>
      <c r="R21" s="31">
        <v>89.47</v>
      </c>
    </row>
    <row r="22" spans="1:25" ht="15" customHeight="1">
      <c r="A22" s="615" t="s">
        <v>127</v>
      </c>
      <c r="B22" s="616"/>
      <c r="C22" s="115">
        <f t="shared" ref="C22:R22" si="1">SUM(C6:C21)</f>
        <v>267</v>
      </c>
      <c r="D22" s="115">
        <f t="shared" si="1"/>
        <v>102.25000000000001</v>
      </c>
      <c r="E22" s="115">
        <f t="shared" si="1"/>
        <v>1433</v>
      </c>
      <c r="F22" s="115">
        <f t="shared" si="1"/>
        <v>573.69000000000005</v>
      </c>
      <c r="G22" s="115">
        <f t="shared" si="1"/>
        <v>190</v>
      </c>
      <c r="H22" s="115">
        <f t="shared" si="1"/>
        <v>474.19000000000005</v>
      </c>
      <c r="I22" s="115">
        <f t="shared" si="1"/>
        <v>1765</v>
      </c>
      <c r="J22" s="115">
        <f t="shared" si="1"/>
        <v>4914.3999999999996</v>
      </c>
      <c r="K22" s="115">
        <f t="shared" si="1"/>
        <v>144</v>
      </c>
      <c r="L22" s="115">
        <f t="shared" si="1"/>
        <v>1128.3499999999999</v>
      </c>
      <c r="M22" s="115">
        <f t="shared" si="1"/>
        <v>755</v>
      </c>
      <c r="N22" s="115">
        <f t="shared" si="1"/>
        <v>5466.95</v>
      </c>
      <c r="O22" s="115">
        <f t="shared" si="1"/>
        <v>601</v>
      </c>
      <c r="P22" s="115">
        <f t="shared" si="1"/>
        <v>1704.7900000000002</v>
      </c>
      <c r="Q22" s="115">
        <f t="shared" si="1"/>
        <v>3953</v>
      </c>
      <c r="R22" s="115">
        <f t="shared" si="1"/>
        <v>10955.039999999999</v>
      </c>
    </row>
    <row r="23" spans="1:25">
      <c r="A23" s="41">
        <v>1</v>
      </c>
      <c r="B23" s="41" t="s">
        <v>24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</row>
    <row r="24" spans="1:25">
      <c r="A24" s="41">
        <v>2</v>
      </c>
      <c r="B24" s="180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</row>
    <row r="25" spans="1:25">
      <c r="A25" s="41">
        <v>3</v>
      </c>
      <c r="B25" s="41" t="s">
        <v>21</v>
      </c>
      <c r="C25" s="31">
        <v>2</v>
      </c>
      <c r="D25" s="31">
        <v>0.98</v>
      </c>
      <c r="E25" s="31">
        <v>2</v>
      </c>
      <c r="F25" s="31">
        <v>0.01</v>
      </c>
      <c r="G25" s="31">
        <v>6</v>
      </c>
      <c r="H25" s="31">
        <v>5.17</v>
      </c>
      <c r="I25" s="31">
        <v>6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8</v>
      </c>
      <c r="P25" s="31">
        <v>6.15</v>
      </c>
      <c r="Q25" s="31">
        <v>8</v>
      </c>
      <c r="R25" s="31">
        <v>0.01</v>
      </c>
    </row>
    <row r="26" spans="1:25">
      <c r="A26" s="181">
        <v>4</v>
      </c>
      <c r="B26" s="41" t="s">
        <v>22</v>
      </c>
      <c r="C26" s="31">
        <v>0</v>
      </c>
      <c r="D26" s="31">
        <v>0</v>
      </c>
      <c r="E26" s="31">
        <v>0</v>
      </c>
      <c r="F26" s="31">
        <v>0</v>
      </c>
      <c r="G26" s="31">
        <v>3</v>
      </c>
      <c r="H26" s="31">
        <v>2.76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3</v>
      </c>
      <c r="P26" s="31">
        <v>2.76</v>
      </c>
      <c r="Q26" s="31">
        <v>0</v>
      </c>
      <c r="R26" s="31">
        <v>0</v>
      </c>
    </row>
    <row r="27" spans="1:25">
      <c r="A27" s="41">
        <v>5</v>
      </c>
      <c r="B27" s="179" t="s">
        <v>10</v>
      </c>
      <c r="C27" s="31">
        <v>6</v>
      </c>
      <c r="D27" s="31">
        <v>3</v>
      </c>
      <c r="E27" s="31">
        <v>29</v>
      </c>
      <c r="F27" s="31">
        <v>14.01</v>
      </c>
      <c r="G27" s="31">
        <v>1</v>
      </c>
      <c r="H27" s="31">
        <v>4.5</v>
      </c>
      <c r="I27" s="31">
        <v>7</v>
      </c>
      <c r="J27" s="31">
        <v>21.74</v>
      </c>
      <c r="K27" s="31">
        <v>7</v>
      </c>
      <c r="L27" s="31">
        <v>70</v>
      </c>
      <c r="M27" s="31">
        <v>22</v>
      </c>
      <c r="N27" s="31">
        <v>151.91999999999999</v>
      </c>
      <c r="O27" s="31">
        <v>14</v>
      </c>
      <c r="P27" s="31">
        <v>77.5</v>
      </c>
      <c r="Q27" s="31">
        <v>58</v>
      </c>
      <c r="R27" s="31">
        <v>187.67</v>
      </c>
    </row>
    <row r="28" spans="1:25">
      <c r="A28" s="41">
        <v>6</v>
      </c>
      <c r="B28" s="41" t="s">
        <v>23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</row>
    <row r="29" spans="1:25">
      <c r="A29" s="41">
        <v>7</v>
      </c>
      <c r="B29" s="41" t="s">
        <v>214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25" s="14" customFormat="1">
      <c r="A30" s="182">
        <v>8</v>
      </c>
      <c r="B30" s="41" t="s">
        <v>25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" ht="15" customHeight="1">
      <c r="A31" s="615" t="s">
        <v>229</v>
      </c>
      <c r="B31" s="616"/>
      <c r="C31" s="115">
        <f t="shared" ref="C31:R31" si="2">SUM(C23:C30)</f>
        <v>8</v>
      </c>
      <c r="D31" s="115">
        <f t="shared" si="2"/>
        <v>3.98</v>
      </c>
      <c r="E31" s="115">
        <f t="shared" si="2"/>
        <v>31</v>
      </c>
      <c r="F31" s="115">
        <f t="shared" si="2"/>
        <v>14.02</v>
      </c>
      <c r="G31" s="115">
        <f t="shared" si="2"/>
        <v>10</v>
      </c>
      <c r="H31" s="115">
        <f t="shared" si="2"/>
        <v>12.43</v>
      </c>
      <c r="I31" s="115">
        <f t="shared" si="2"/>
        <v>13</v>
      </c>
      <c r="J31" s="115">
        <f t="shared" si="2"/>
        <v>21.74</v>
      </c>
      <c r="K31" s="115">
        <f t="shared" si="2"/>
        <v>7</v>
      </c>
      <c r="L31" s="115">
        <f t="shared" si="2"/>
        <v>70</v>
      </c>
      <c r="M31" s="115">
        <f t="shared" si="2"/>
        <v>22</v>
      </c>
      <c r="N31" s="115">
        <f t="shared" si="2"/>
        <v>151.91999999999999</v>
      </c>
      <c r="O31" s="115">
        <f t="shared" si="2"/>
        <v>25</v>
      </c>
      <c r="P31" s="115">
        <f t="shared" si="2"/>
        <v>86.41</v>
      </c>
      <c r="Q31" s="115">
        <f t="shared" si="2"/>
        <v>66</v>
      </c>
      <c r="R31" s="115">
        <f t="shared" si="2"/>
        <v>187.67999999999998</v>
      </c>
      <c r="Y31" s="24"/>
    </row>
    <row r="32" spans="1:25">
      <c r="A32" s="183">
        <v>1</v>
      </c>
      <c r="B32" s="179" t="s">
        <v>27</v>
      </c>
      <c r="C32" s="31">
        <v>0</v>
      </c>
      <c r="D32" s="31">
        <v>0</v>
      </c>
      <c r="E32" s="31">
        <v>8</v>
      </c>
      <c r="F32" s="31">
        <v>8.8800000000000008</v>
      </c>
      <c r="G32" s="31">
        <v>0</v>
      </c>
      <c r="H32" s="31">
        <v>0</v>
      </c>
      <c r="I32" s="31">
        <v>1</v>
      </c>
      <c r="J32" s="31">
        <v>4.0199999999999996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9</v>
      </c>
      <c r="R32" s="31">
        <v>12.9</v>
      </c>
    </row>
    <row r="33" spans="1:18">
      <c r="A33" s="548" t="s">
        <v>129</v>
      </c>
      <c r="B33" s="549"/>
      <c r="C33" s="115">
        <f>C32</f>
        <v>0</v>
      </c>
      <c r="D33" s="115">
        <f t="shared" ref="D33:R33" si="3">D32</f>
        <v>0</v>
      </c>
      <c r="E33" s="115">
        <f t="shared" si="3"/>
        <v>8</v>
      </c>
      <c r="F33" s="115">
        <f t="shared" si="3"/>
        <v>8.8800000000000008</v>
      </c>
      <c r="G33" s="115">
        <f t="shared" si="3"/>
        <v>0</v>
      </c>
      <c r="H33" s="115">
        <f t="shared" si="3"/>
        <v>0</v>
      </c>
      <c r="I33" s="115">
        <f t="shared" si="3"/>
        <v>1</v>
      </c>
      <c r="J33" s="115">
        <f t="shared" si="3"/>
        <v>4.0199999999999996</v>
      </c>
      <c r="K33" s="115">
        <f t="shared" si="3"/>
        <v>0</v>
      </c>
      <c r="L33" s="115">
        <f t="shared" si="3"/>
        <v>0</v>
      </c>
      <c r="M33" s="115">
        <f t="shared" si="3"/>
        <v>0</v>
      </c>
      <c r="N33" s="115">
        <f t="shared" si="3"/>
        <v>0</v>
      </c>
      <c r="O33" s="115">
        <f t="shared" si="3"/>
        <v>0</v>
      </c>
      <c r="P33" s="115">
        <f t="shared" si="3"/>
        <v>0</v>
      </c>
      <c r="Q33" s="115">
        <f t="shared" si="3"/>
        <v>9</v>
      </c>
      <c r="R33" s="115">
        <f t="shared" si="3"/>
        <v>12.9</v>
      </c>
    </row>
    <row r="34" spans="1:18">
      <c r="A34" s="544" t="s">
        <v>120</v>
      </c>
      <c r="B34" s="544"/>
      <c r="C34" s="159">
        <f>C22+C31+C33</f>
        <v>275</v>
      </c>
      <c r="D34" s="160">
        <f t="shared" ref="D34:Q34" si="4">D22+D31+D33</f>
        <v>106.23000000000002</v>
      </c>
      <c r="E34" s="159">
        <f t="shared" si="4"/>
        <v>1472</v>
      </c>
      <c r="F34" s="160">
        <f t="shared" si="4"/>
        <v>596.59</v>
      </c>
      <c r="G34" s="159">
        <f t="shared" si="4"/>
        <v>200</v>
      </c>
      <c r="H34" s="160">
        <f t="shared" si="4"/>
        <v>486.62000000000006</v>
      </c>
      <c r="I34" s="159">
        <f t="shared" si="4"/>
        <v>1779</v>
      </c>
      <c r="J34" s="160">
        <f t="shared" si="4"/>
        <v>4940.16</v>
      </c>
      <c r="K34" s="159">
        <f t="shared" si="4"/>
        <v>151</v>
      </c>
      <c r="L34" s="160">
        <f t="shared" si="4"/>
        <v>1198.3499999999999</v>
      </c>
      <c r="M34" s="159">
        <f t="shared" si="4"/>
        <v>777</v>
      </c>
      <c r="N34" s="160">
        <f t="shared" si="4"/>
        <v>5618.87</v>
      </c>
      <c r="O34" s="159">
        <f t="shared" si="4"/>
        <v>626</v>
      </c>
      <c r="P34" s="160">
        <f t="shared" si="4"/>
        <v>1791.2000000000003</v>
      </c>
      <c r="Q34" s="159">
        <f t="shared" si="4"/>
        <v>4028</v>
      </c>
      <c r="R34" s="160">
        <f>R22+R31+R33</f>
        <v>11155.619999999999</v>
      </c>
    </row>
  </sheetData>
  <mergeCells count="19">
    <mergeCell ref="A34:B34"/>
    <mergeCell ref="K4:L4"/>
    <mergeCell ref="M4:N4"/>
    <mergeCell ref="O4:P4"/>
    <mergeCell ref="A3:A5"/>
    <mergeCell ref="A22:B22"/>
    <mergeCell ref="A31:B31"/>
    <mergeCell ref="B3:B5"/>
    <mergeCell ref="C3:F3"/>
    <mergeCell ref="K3:N3"/>
    <mergeCell ref="O3:R3"/>
    <mergeCell ref="C4:D4"/>
    <mergeCell ref="E4:F4"/>
    <mergeCell ref="G4:H4"/>
    <mergeCell ref="I4:J4"/>
    <mergeCell ref="A1:R1"/>
    <mergeCell ref="A33:B33"/>
    <mergeCell ref="Q4:R4"/>
    <mergeCell ref="A2:R2"/>
  </mergeCells>
  <printOptions gridLines="1"/>
  <pageMargins left="0.25" right="0.25" top="0.75" bottom="0.75" header="0.3" footer="0.3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sqref="A1:F35"/>
    </sheetView>
  </sheetViews>
  <sheetFormatPr defaultRowHeight="15"/>
  <cols>
    <col min="1" max="1" width="6.42578125" customWidth="1"/>
    <col min="2" max="2" width="15.85546875" customWidth="1"/>
    <col min="3" max="5" width="18.85546875" bestFit="1" customWidth="1"/>
    <col min="6" max="6" width="18.42578125" customWidth="1"/>
  </cols>
  <sheetData>
    <row r="1" spans="1:6" s="15" customFormat="1" ht="15.75">
      <c r="A1" s="431">
        <v>73</v>
      </c>
      <c r="B1" s="431"/>
      <c r="C1" s="431"/>
      <c r="D1" s="431"/>
      <c r="E1" s="431"/>
      <c r="F1" s="431"/>
    </row>
    <row r="2" spans="1:6" ht="39.75" customHeight="1">
      <c r="A2" s="622" t="s">
        <v>572</v>
      </c>
      <c r="B2" s="622"/>
      <c r="C2" s="622"/>
      <c r="D2" s="622"/>
      <c r="E2" s="622"/>
      <c r="F2" s="622"/>
    </row>
    <row r="3" spans="1:6" ht="18.75" customHeight="1">
      <c r="A3" s="623" t="s">
        <v>58</v>
      </c>
      <c r="B3" s="623" t="s">
        <v>30</v>
      </c>
      <c r="C3" s="624" t="s">
        <v>245</v>
      </c>
      <c r="D3" s="625"/>
      <c r="E3" s="625"/>
      <c r="F3" s="626"/>
    </row>
    <row r="4" spans="1:6" ht="21" customHeight="1">
      <c r="A4" s="623"/>
      <c r="B4" s="623"/>
      <c r="C4" s="78" t="s">
        <v>156</v>
      </c>
      <c r="D4" s="79" t="s">
        <v>157</v>
      </c>
      <c r="E4" s="79" t="s">
        <v>158</v>
      </c>
      <c r="F4" s="79" t="s">
        <v>159</v>
      </c>
    </row>
    <row r="5" spans="1:6">
      <c r="A5" s="220">
        <f>ROW(A1)</f>
        <v>1</v>
      </c>
      <c r="B5" s="220" t="s">
        <v>4</v>
      </c>
      <c r="C5" s="142">
        <v>0</v>
      </c>
      <c r="D5" s="142">
        <v>43</v>
      </c>
      <c r="E5" s="142">
        <v>80</v>
      </c>
      <c r="F5" s="142">
        <v>49</v>
      </c>
    </row>
    <row r="6" spans="1:6">
      <c r="A6" s="220">
        <f t="shared" ref="A6:A20" si="0">ROW(A2)</f>
        <v>2</v>
      </c>
      <c r="B6" s="220" t="s">
        <v>5</v>
      </c>
      <c r="C6" s="142">
        <v>1335</v>
      </c>
      <c r="D6" s="142">
        <v>907</v>
      </c>
      <c r="E6" s="142">
        <v>1157</v>
      </c>
      <c r="F6" s="142">
        <v>402</v>
      </c>
    </row>
    <row r="7" spans="1:6">
      <c r="A7" s="220">
        <f t="shared" si="0"/>
        <v>3</v>
      </c>
      <c r="B7" s="220" t="s">
        <v>6</v>
      </c>
      <c r="C7" s="142">
        <v>5587</v>
      </c>
      <c r="D7" s="142">
        <v>836</v>
      </c>
      <c r="E7" s="142">
        <v>1278</v>
      </c>
      <c r="F7" s="142">
        <v>256</v>
      </c>
    </row>
    <row r="8" spans="1:6">
      <c r="A8" s="220">
        <f t="shared" si="0"/>
        <v>4</v>
      </c>
      <c r="B8" s="220" t="s">
        <v>7</v>
      </c>
      <c r="C8" s="142">
        <v>719</v>
      </c>
      <c r="D8" s="142">
        <v>137</v>
      </c>
      <c r="E8" s="142">
        <v>116</v>
      </c>
      <c r="F8" s="142">
        <v>34</v>
      </c>
    </row>
    <row r="9" spans="1:6">
      <c r="A9" s="220">
        <f t="shared" si="0"/>
        <v>5</v>
      </c>
      <c r="B9" s="220" t="s">
        <v>154</v>
      </c>
      <c r="C9" s="142">
        <v>9801</v>
      </c>
      <c r="D9" s="142">
        <v>1796</v>
      </c>
      <c r="E9" s="142">
        <v>4225</v>
      </c>
      <c r="F9" s="142">
        <v>677</v>
      </c>
    </row>
    <row r="10" spans="1:6">
      <c r="A10" s="220">
        <f t="shared" si="0"/>
        <v>6</v>
      </c>
      <c r="B10" s="220" t="s">
        <v>9</v>
      </c>
      <c r="C10" s="142">
        <v>10424</v>
      </c>
      <c r="D10" s="142">
        <v>751</v>
      </c>
      <c r="E10" s="142">
        <v>2339</v>
      </c>
      <c r="F10" s="142">
        <v>556</v>
      </c>
    </row>
    <row r="11" spans="1:6">
      <c r="A11" s="220">
        <f t="shared" si="0"/>
        <v>7</v>
      </c>
      <c r="B11" s="220" t="s">
        <v>143</v>
      </c>
      <c r="C11" s="142">
        <v>1306</v>
      </c>
      <c r="D11" s="142">
        <v>53</v>
      </c>
      <c r="E11" s="142">
        <v>130</v>
      </c>
      <c r="F11" s="142">
        <v>46</v>
      </c>
    </row>
    <row r="12" spans="1:6">
      <c r="A12" s="220">
        <f t="shared" si="0"/>
        <v>8</v>
      </c>
      <c r="B12" s="220" t="s">
        <v>12</v>
      </c>
      <c r="C12" s="142">
        <v>158</v>
      </c>
      <c r="D12" s="142">
        <v>161</v>
      </c>
      <c r="E12" s="142">
        <v>161</v>
      </c>
      <c r="F12" s="142">
        <v>36</v>
      </c>
    </row>
    <row r="13" spans="1:6">
      <c r="A13" s="220">
        <f t="shared" si="0"/>
        <v>9</v>
      </c>
      <c r="B13" s="220" t="s">
        <v>13</v>
      </c>
      <c r="C13" s="142">
        <v>1178</v>
      </c>
      <c r="D13" s="142">
        <v>168</v>
      </c>
      <c r="E13" s="142">
        <v>243</v>
      </c>
      <c r="F13" s="142">
        <v>36</v>
      </c>
    </row>
    <row r="14" spans="1:6">
      <c r="A14" s="220">
        <f t="shared" si="0"/>
        <v>10</v>
      </c>
      <c r="B14" s="220" t="s">
        <v>14</v>
      </c>
      <c r="C14" s="142">
        <v>228</v>
      </c>
      <c r="D14" s="142">
        <v>238</v>
      </c>
      <c r="E14" s="142">
        <v>210</v>
      </c>
      <c r="F14" s="142">
        <v>63</v>
      </c>
    </row>
    <row r="15" spans="1:6">
      <c r="A15" s="220">
        <f t="shared" si="0"/>
        <v>11</v>
      </c>
      <c r="B15" s="220" t="s">
        <v>155</v>
      </c>
      <c r="C15" s="142">
        <v>0</v>
      </c>
      <c r="D15" s="142">
        <v>13</v>
      </c>
      <c r="E15" s="142">
        <v>57</v>
      </c>
      <c r="F15" s="142">
        <v>61</v>
      </c>
    </row>
    <row r="16" spans="1:6">
      <c r="A16" s="220">
        <f t="shared" si="0"/>
        <v>12</v>
      </c>
      <c r="B16" s="220" t="s">
        <v>16</v>
      </c>
      <c r="C16" s="12">
        <v>211285</v>
      </c>
      <c r="D16" s="142">
        <v>16112</v>
      </c>
      <c r="E16" s="142">
        <v>25243</v>
      </c>
      <c r="F16" s="142">
        <v>1428</v>
      </c>
    </row>
    <row r="17" spans="1:6">
      <c r="A17" s="220">
        <f t="shared" si="0"/>
        <v>13</v>
      </c>
      <c r="B17" s="220" t="s">
        <v>17</v>
      </c>
      <c r="C17" s="142">
        <v>225</v>
      </c>
      <c r="D17" s="142">
        <v>175</v>
      </c>
      <c r="E17" s="142">
        <v>135</v>
      </c>
      <c r="F17" s="142">
        <v>39</v>
      </c>
    </row>
    <row r="18" spans="1:6">
      <c r="A18" s="220">
        <f t="shared" si="0"/>
        <v>14</v>
      </c>
      <c r="B18" s="220" t="s">
        <v>18</v>
      </c>
      <c r="C18" s="142">
        <v>1656</v>
      </c>
      <c r="D18" s="142">
        <v>837</v>
      </c>
      <c r="E18" s="142">
        <v>1352</v>
      </c>
      <c r="F18" s="142">
        <v>564</v>
      </c>
    </row>
    <row r="19" spans="1:6">
      <c r="A19" s="220">
        <f t="shared" si="0"/>
        <v>15</v>
      </c>
      <c r="B19" s="220" t="s">
        <v>19</v>
      </c>
      <c r="C19" s="142">
        <v>1559</v>
      </c>
      <c r="D19" s="142">
        <v>445</v>
      </c>
      <c r="E19" s="142">
        <v>541</v>
      </c>
      <c r="F19" s="142">
        <v>141</v>
      </c>
    </row>
    <row r="20" spans="1:6">
      <c r="A20" s="220">
        <f t="shared" si="0"/>
        <v>16</v>
      </c>
      <c r="B20" s="220" t="s">
        <v>145</v>
      </c>
      <c r="C20" s="142">
        <v>236</v>
      </c>
      <c r="D20" s="142">
        <v>134</v>
      </c>
      <c r="E20" s="142">
        <v>188</v>
      </c>
      <c r="F20" s="142">
        <v>14</v>
      </c>
    </row>
    <row r="21" spans="1:6">
      <c r="A21" s="546" t="s">
        <v>127</v>
      </c>
      <c r="B21" s="547"/>
      <c r="C21" s="115">
        <f>SUM(C5:C20)</f>
        <v>245697</v>
      </c>
      <c r="D21" s="115">
        <f t="shared" ref="D21:F21" si="1">SUM(D5:D20)</f>
        <v>22806</v>
      </c>
      <c r="E21" s="115">
        <f t="shared" si="1"/>
        <v>37455</v>
      </c>
      <c r="F21" s="115">
        <f t="shared" si="1"/>
        <v>4402</v>
      </c>
    </row>
    <row r="22" spans="1:6">
      <c r="A22" s="41">
        <v>1</v>
      </c>
      <c r="B22" s="41" t="s">
        <v>24</v>
      </c>
      <c r="C22" s="31">
        <v>1258</v>
      </c>
      <c r="D22" s="31">
        <v>0</v>
      </c>
      <c r="E22" s="31">
        <v>168</v>
      </c>
      <c r="F22" s="31">
        <v>99</v>
      </c>
    </row>
    <row r="23" spans="1:6">
      <c r="A23" s="41">
        <v>2</v>
      </c>
      <c r="B23" s="41" t="s">
        <v>26</v>
      </c>
      <c r="C23" s="31">
        <v>0</v>
      </c>
      <c r="D23" s="31">
        <v>0</v>
      </c>
      <c r="E23" s="31">
        <v>0</v>
      </c>
      <c r="F23" s="31">
        <v>2</v>
      </c>
    </row>
    <row r="24" spans="1:6">
      <c r="A24" s="41">
        <v>3</v>
      </c>
      <c r="B24" s="41" t="s">
        <v>21</v>
      </c>
      <c r="C24" s="31">
        <v>1298</v>
      </c>
      <c r="D24" s="31">
        <v>518</v>
      </c>
      <c r="E24" s="31">
        <v>726</v>
      </c>
      <c r="F24" s="31">
        <v>234</v>
      </c>
    </row>
    <row r="25" spans="1:6">
      <c r="A25" s="41">
        <v>4</v>
      </c>
      <c r="B25" s="41" t="s">
        <v>22</v>
      </c>
      <c r="C25" s="31">
        <v>233</v>
      </c>
      <c r="D25" s="31">
        <v>300</v>
      </c>
      <c r="E25" s="31">
        <v>1028</v>
      </c>
      <c r="F25" s="31">
        <v>24</v>
      </c>
    </row>
    <row r="26" spans="1:6">
      <c r="A26" s="41">
        <v>5</v>
      </c>
      <c r="B26" s="220" t="s">
        <v>10</v>
      </c>
      <c r="C26" s="31">
        <v>763</v>
      </c>
      <c r="D26" s="31">
        <v>285</v>
      </c>
      <c r="E26" s="31">
        <v>525</v>
      </c>
      <c r="F26" s="31">
        <v>151</v>
      </c>
    </row>
    <row r="27" spans="1:6">
      <c r="A27" s="41">
        <v>6</v>
      </c>
      <c r="B27" s="41" t="s">
        <v>23</v>
      </c>
      <c r="C27" s="31">
        <v>0</v>
      </c>
      <c r="D27" s="31">
        <v>0</v>
      </c>
      <c r="E27" s="31">
        <v>0</v>
      </c>
      <c r="F27" s="31">
        <v>0</v>
      </c>
    </row>
    <row r="28" spans="1:6">
      <c r="A28" s="41">
        <v>7</v>
      </c>
      <c r="B28" s="41" t="s">
        <v>214</v>
      </c>
      <c r="C28" s="31">
        <v>0</v>
      </c>
      <c r="D28" s="31">
        <v>0</v>
      </c>
      <c r="E28" s="31">
        <v>0</v>
      </c>
      <c r="F28" s="31">
        <v>0</v>
      </c>
    </row>
    <row r="29" spans="1:6" s="14" customFormat="1">
      <c r="A29" s="182">
        <v>8</v>
      </c>
      <c r="B29" s="41" t="s">
        <v>25</v>
      </c>
      <c r="C29" s="31">
        <v>0</v>
      </c>
      <c r="D29" s="31">
        <v>0</v>
      </c>
      <c r="E29" s="31">
        <v>0</v>
      </c>
      <c r="F29" s="31">
        <v>0</v>
      </c>
    </row>
    <row r="30" spans="1:6">
      <c r="A30" s="546" t="s">
        <v>128</v>
      </c>
      <c r="B30" s="547"/>
      <c r="C30" s="115">
        <f>SUM(C22:C29)</f>
        <v>3552</v>
      </c>
      <c r="D30" s="115">
        <f t="shared" ref="D30:F30" si="2">SUM(D22:D29)</f>
        <v>1103</v>
      </c>
      <c r="E30" s="115">
        <f t="shared" si="2"/>
        <v>2447</v>
      </c>
      <c r="F30" s="115">
        <f t="shared" si="2"/>
        <v>510</v>
      </c>
    </row>
    <row r="31" spans="1:6">
      <c r="A31" s="220">
        <v>1</v>
      </c>
      <c r="B31" s="220" t="s">
        <v>27</v>
      </c>
      <c r="C31" s="31">
        <v>22372</v>
      </c>
      <c r="D31" s="31">
        <v>7043</v>
      </c>
      <c r="E31" s="31">
        <v>11828</v>
      </c>
      <c r="F31" s="31">
        <v>693</v>
      </c>
    </row>
    <row r="32" spans="1:6">
      <c r="A32" s="548" t="s">
        <v>129</v>
      </c>
      <c r="B32" s="549"/>
      <c r="C32" s="115">
        <f>C31</f>
        <v>22372</v>
      </c>
      <c r="D32" s="115">
        <f>D31</f>
        <v>7043</v>
      </c>
      <c r="E32" s="115">
        <f>E31</f>
        <v>11828</v>
      </c>
      <c r="F32" s="115">
        <f>F31</f>
        <v>693</v>
      </c>
    </row>
    <row r="33" spans="1:6">
      <c r="A33" s="220">
        <v>1</v>
      </c>
      <c r="B33" s="292" t="s">
        <v>123</v>
      </c>
      <c r="C33" s="31">
        <v>19546</v>
      </c>
      <c r="D33" s="31">
        <v>15471</v>
      </c>
      <c r="E33" s="31">
        <v>432</v>
      </c>
      <c r="F33" s="31">
        <v>21</v>
      </c>
    </row>
    <row r="34" spans="1:6">
      <c r="A34" s="548" t="s">
        <v>231</v>
      </c>
      <c r="B34" s="621"/>
      <c r="C34" s="115">
        <f>C33</f>
        <v>19546</v>
      </c>
      <c r="D34" s="115">
        <f>D33</f>
        <v>15471</v>
      </c>
      <c r="E34" s="115">
        <f>E33</f>
        <v>432</v>
      </c>
      <c r="F34" s="115">
        <f>F33</f>
        <v>21</v>
      </c>
    </row>
    <row r="35" spans="1:6">
      <c r="A35" s="471" t="s">
        <v>120</v>
      </c>
      <c r="B35" s="471"/>
      <c r="C35" s="152">
        <f>C21+C30+C32+C34</f>
        <v>291167</v>
      </c>
      <c r="D35" s="152">
        <f t="shared" ref="D35:F35" si="3">D21+D30+D32+D34</f>
        <v>46423</v>
      </c>
      <c r="E35" s="152">
        <f t="shared" si="3"/>
        <v>52162</v>
      </c>
      <c r="F35" s="152">
        <f t="shared" si="3"/>
        <v>5626</v>
      </c>
    </row>
  </sheetData>
  <mergeCells count="10">
    <mergeCell ref="A1:F1"/>
    <mergeCell ref="A34:B34"/>
    <mergeCell ref="A35:B35"/>
    <mergeCell ref="A2:F2"/>
    <mergeCell ref="A3:A4"/>
    <mergeCell ref="B3:B4"/>
    <mergeCell ref="A21:B21"/>
    <mergeCell ref="A30:B30"/>
    <mergeCell ref="A32:B32"/>
    <mergeCell ref="C3:F3"/>
  </mergeCells>
  <printOptions gridLines="1"/>
  <pageMargins left="0.7" right="0.7" top="0.75" bottom="0.75" header="0.3" footer="0.3"/>
  <pageSetup paperSize="9" scale="9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sqref="A1:J36"/>
    </sheetView>
  </sheetViews>
  <sheetFormatPr defaultRowHeight="15"/>
  <cols>
    <col min="1" max="1" width="7.42578125" customWidth="1"/>
    <col min="2" max="2" width="9.5703125" customWidth="1"/>
  </cols>
  <sheetData>
    <row r="1" spans="1:10" s="350" customFormat="1">
      <c r="A1" s="484">
        <v>74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0" s="338" customFormat="1" ht="35.25" customHeight="1">
      <c r="A2" s="628" t="s">
        <v>521</v>
      </c>
      <c r="B2" s="628"/>
      <c r="C2" s="628"/>
      <c r="D2" s="628"/>
      <c r="E2" s="628"/>
      <c r="F2" s="628"/>
      <c r="G2" s="628"/>
      <c r="H2" s="628"/>
      <c r="I2" s="628"/>
      <c r="J2" s="628"/>
    </row>
    <row r="3" spans="1:10">
      <c r="A3" s="629" t="s">
        <v>299</v>
      </c>
      <c r="B3" s="629" t="s">
        <v>0</v>
      </c>
      <c r="C3" s="630" t="s">
        <v>522</v>
      </c>
      <c r="D3" s="631"/>
      <c r="E3" s="630" t="s">
        <v>523</v>
      </c>
      <c r="F3" s="631"/>
      <c r="G3" s="630" t="s">
        <v>524</v>
      </c>
      <c r="H3" s="631"/>
      <c r="I3" s="630" t="s">
        <v>31</v>
      </c>
      <c r="J3" s="631"/>
    </row>
    <row r="4" spans="1:10">
      <c r="A4" s="629"/>
      <c r="B4" s="629"/>
      <c r="C4" s="307" t="s">
        <v>79</v>
      </c>
      <c r="D4" s="308" t="s">
        <v>95</v>
      </c>
      <c r="E4" s="307" t="s">
        <v>79</v>
      </c>
      <c r="F4" s="308" t="s">
        <v>95</v>
      </c>
      <c r="G4" s="307" t="s">
        <v>79</v>
      </c>
      <c r="H4" s="308" t="s">
        <v>95</v>
      </c>
      <c r="I4" s="307" t="s">
        <v>79</v>
      </c>
      <c r="J4" s="308" t="s">
        <v>95</v>
      </c>
    </row>
    <row r="5" spans="1:10">
      <c r="A5" s="294">
        <v>1</v>
      </c>
      <c r="B5" s="309" t="s">
        <v>4</v>
      </c>
      <c r="C5" s="310">
        <v>0</v>
      </c>
      <c r="D5" s="311">
        <v>0</v>
      </c>
      <c r="E5" s="310">
        <v>0</v>
      </c>
      <c r="F5" s="311">
        <v>0</v>
      </c>
      <c r="G5" s="310">
        <v>0</v>
      </c>
      <c r="H5" s="311">
        <v>0</v>
      </c>
      <c r="I5" s="310">
        <f>C5+E5+G5</f>
        <v>0</v>
      </c>
      <c r="J5" s="311">
        <f>D5+F5+H5</f>
        <v>0</v>
      </c>
    </row>
    <row r="6" spans="1:10">
      <c r="A6" s="82">
        <v>2</v>
      </c>
      <c r="B6" s="83" t="s">
        <v>5</v>
      </c>
      <c r="C6" s="310">
        <v>0</v>
      </c>
      <c r="D6" s="311">
        <v>0</v>
      </c>
      <c r="E6" s="310">
        <v>3</v>
      </c>
      <c r="F6" s="311">
        <v>24</v>
      </c>
      <c r="G6" s="310">
        <v>0</v>
      </c>
      <c r="H6" s="311">
        <v>0</v>
      </c>
      <c r="I6" s="310">
        <f t="shared" ref="I6:J36" si="0">C6+E6+G6</f>
        <v>3</v>
      </c>
      <c r="J6" s="311">
        <f t="shared" si="0"/>
        <v>24</v>
      </c>
    </row>
    <row r="7" spans="1:10">
      <c r="A7" s="82">
        <v>3</v>
      </c>
      <c r="B7" s="83" t="s">
        <v>6</v>
      </c>
      <c r="C7" s="310">
        <v>0</v>
      </c>
      <c r="D7" s="311">
        <v>0</v>
      </c>
      <c r="E7" s="310">
        <v>0</v>
      </c>
      <c r="F7" s="311">
        <v>0</v>
      </c>
      <c r="G7" s="310">
        <v>0</v>
      </c>
      <c r="H7" s="311">
        <v>0</v>
      </c>
      <c r="I7" s="310">
        <f t="shared" si="0"/>
        <v>0</v>
      </c>
      <c r="J7" s="311">
        <f t="shared" si="0"/>
        <v>0</v>
      </c>
    </row>
    <row r="8" spans="1:10">
      <c r="A8" s="82">
        <v>4</v>
      </c>
      <c r="B8" s="83" t="s">
        <v>7</v>
      </c>
      <c r="C8" s="310">
        <v>0</v>
      </c>
      <c r="D8" s="311">
        <v>0</v>
      </c>
      <c r="E8" s="310">
        <v>0</v>
      </c>
      <c r="F8" s="311">
        <v>0</v>
      </c>
      <c r="G8" s="310">
        <v>0</v>
      </c>
      <c r="H8" s="311">
        <v>0</v>
      </c>
      <c r="I8" s="310">
        <f t="shared" si="0"/>
        <v>0</v>
      </c>
      <c r="J8" s="311">
        <f t="shared" si="0"/>
        <v>0</v>
      </c>
    </row>
    <row r="9" spans="1:10">
      <c r="A9" s="82">
        <v>5</v>
      </c>
      <c r="B9" s="83" t="s">
        <v>8</v>
      </c>
      <c r="C9" s="310">
        <v>0</v>
      </c>
      <c r="D9" s="311">
        <v>0</v>
      </c>
      <c r="E9" s="310">
        <v>12</v>
      </c>
      <c r="F9" s="311">
        <v>188.85</v>
      </c>
      <c r="G9" s="310">
        <v>8</v>
      </c>
      <c r="H9" s="311">
        <v>72.33</v>
      </c>
      <c r="I9" s="310">
        <f t="shared" si="0"/>
        <v>20</v>
      </c>
      <c r="J9" s="311">
        <f t="shared" si="0"/>
        <v>261.18</v>
      </c>
    </row>
    <row r="10" spans="1:10">
      <c r="A10" s="82">
        <v>6</v>
      </c>
      <c r="B10" s="83" t="s">
        <v>9</v>
      </c>
      <c r="C10" s="310">
        <v>0</v>
      </c>
      <c r="D10" s="311">
        <v>0</v>
      </c>
      <c r="E10" s="310">
        <v>0</v>
      </c>
      <c r="F10" s="311">
        <v>0</v>
      </c>
      <c r="G10" s="310">
        <v>0</v>
      </c>
      <c r="H10" s="311">
        <v>0</v>
      </c>
      <c r="I10" s="310">
        <f t="shared" si="0"/>
        <v>0</v>
      </c>
      <c r="J10" s="311">
        <f t="shared" si="0"/>
        <v>0</v>
      </c>
    </row>
    <row r="11" spans="1:10">
      <c r="A11" s="82">
        <v>7</v>
      </c>
      <c r="B11" s="83" t="s">
        <v>11</v>
      </c>
      <c r="C11" s="310">
        <v>0</v>
      </c>
      <c r="D11" s="311">
        <v>0</v>
      </c>
      <c r="E11" s="310">
        <v>1</v>
      </c>
      <c r="F11" s="311">
        <v>12</v>
      </c>
      <c r="G11" s="310">
        <v>0</v>
      </c>
      <c r="H11" s="311">
        <v>0</v>
      </c>
      <c r="I11" s="310">
        <f t="shared" si="0"/>
        <v>1</v>
      </c>
      <c r="J11" s="311">
        <f t="shared" si="0"/>
        <v>12</v>
      </c>
    </row>
    <row r="12" spans="1:10">
      <c r="A12" s="99">
        <v>8</v>
      </c>
      <c r="B12" s="83" t="s">
        <v>12</v>
      </c>
      <c r="C12" s="310">
        <v>0</v>
      </c>
      <c r="D12" s="311">
        <v>0</v>
      </c>
      <c r="E12" s="310">
        <v>0</v>
      </c>
      <c r="F12" s="311">
        <v>0</v>
      </c>
      <c r="G12" s="310">
        <v>0</v>
      </c>
      <c r="H12" s="311">
        <v>0</v>
      </c>
      <c r="I12" s="310">
        <f t="shared" si="0"/>
        <v>0</v>
      </c>
      <c r="J12" s="311">
        <f t="shared" si="0"/>
        <v>0</v>
      </c>
    </row>
    <row r="13" spans="1:10">
      <c r="A13" s="84">
        <v>9</v>
      </c>
      <c r="B13" s="312" t="s">
        <v>473</v>
      </c>
      <c r="C13" s="310">
        <v>0</v>
      </c>
      <c r="D13" s="311">
        <v>0</v>
      </c>
      <c r="E13" s="310">
        <v>0</v>
      </c>
      <c r="F13" s="311">
        <v>0</v>
      </c>
      <c r="G13" s="310">
        <v>0</v>
      </c>
      <c r="H13" s="311">
        <v>0</v>
      </c>
      <c r="I13" s="310">
        <f t="shared" si="0"/>
        <v>0</v>
      </c>
      <c r="J13" s="311">
        <f t="shared" si="0"/>
        <v>0</v>
      </c>
    </row>
    <row r="14" spans="1:10">
      <c r="A14" s="294">
        <v>10</v>
      </c>
      <c r="B14" s="83" t="s">
        <v>13</v>
      </c>
      <c r="C14" s="310">
        <v>5</v>
      </c>
      <c r="D14" s="311">
        <v>5.0999999999999996</v>
      </c>
      <c r="E14" s="310">
        <v>91</v>
      </c>
      <c r="F14" s="311">
        <v>584.74</v>
      </c>
      <c r="G14" s="310">
        <v>40</v>
      </c>
      <c r="H14" s="311">
        <v>150.6</v>
      </c>
      <c r="I14" s="310">
        <f t="shared" si="0"/>
        <v>136</v>
      </c>
      <c r="J14" s="311">
        <f t="shared" si="0"/>
        <v>740.44</v>
      </c>
    </row>
    <row r="15" spans="1:10">
      <c r="A15" s="82">
        <v>11</v>
      </c>
      <c r="B15" s="83" t="s">
        <v>14</v>
      </c>
      <c r="C15" s="310">
        <v>0</v>
      </c>
      <c r="D15" s="311">
        <v>0</v>
      </c>
      <c r="E15" s="310">
        <v>0</v>
      </c>
      <c r="F15" s="311">
        <v>0</v>
      </c>
      <c r="G15" s="310">
        <v>0</v>
      </c>
      <c r="H15" s="311">
        <v>0</v>
      </c>
      <c r="I15" s="310">
        <f t="shared" si="0"/>
        <v>0</v>
      </c>
      <c r="J15" s="311">
        <f t="shared" si="0"/>
        <v>0</v>
      </c>
    </row>
    <row r="16" spans="1:10">
      <c r="A16" s="82">
        <v>12</v>
      </c>
      <c r="B16" s="83" t="s">
        <v>15</v>
      </c>
      <c r="C16" s="310">
        <v>0</v>
      </c>
      <c r="D16" s="311">
        <v>0</v>
      </c>
      <c r="E16" s="310">
        <v>3</v>
      </c>
      <c r="F16" s="311">
        <v>22.72</v>
      </c>
      <c r="G16" s="310">
        <v>0</v>
      </c>
      <c r="H16" s="311">
        <v>0</v>
      </c>
      <c r="I16" s="310">
        <f t="shared" si="0"/>
        <v>3</v>
      </c>
      <c r="J16" s="311">
        <f t="shared" si="0"/>
        <v>22.72</v>
      </c>
    </row>
    <row r="17" spans="1:10">
      <c r="A17" s="82">
        <v>13</v>
      </c>
      <c r="B17" s="83" t="s">
        <v>16</v>
      </c>
      <c r="C17" s="310">
        <v>9</v>
      </c>
      <c r="D17" s="311">
        <v>46.85</v>
      </c>
      <c r="E17" s="310">
        <v>20</v>
      </c>
      <c r="F17" s="311">
        <v>232.26</v>
      </c>
      <c r="G17" s="310">
        <v>9</v>
      </c>
      <c r="H17" s="311">
        <v>142.87</v>
      </c>
      <c r="I17" s="310">
        <f t="shared" si="0"/>
        <v>38</v>
      </c>
      <c r="J17" s="311">
        <f t="shared" si="0"/>
        <v>421.98</v>
      </c>
    </row>
    <row r="18" spans="1:10">
      <c r="A18" s="82">
        <v>14</v>
      </c>
      <c r="B18" s="83" t="s">
        <v>17</v>
      </c>
      <c r="C18" s="310">
        <v>0</v>
      </c>
      <c r="D18" s="311">
        <v>0</v>
      </c>
      <c r="E18" s="310">
        <v>0</v>
      </c>
      <c r="F18" s="311">
        <v>0</v>
      </c>
      <c r="G18" s="310">
        <v>0</v>
      </c>
      <c r="H18" s="311">
        <v>0</v>
      </c>
      <c r="I18" s="310">
        <f t="shared" si="0"/>
        <v>0</v>
      </c>
      <c r="J18" s="311">
        <f t="shared" si="0"/>
        <v>0</v>
      </c>
    </row>
    <row r="19" spans="1:10">
      <c r="A19" s="82">
        <v>15</v>
      </c>
      <c r="B19" s="83" t="s">
        <v>18</v>
      </c>
      <c r="C19" s="310">
        <v>0</v>
      </c>
      <c r="D19" s="311">
        <v>0</v>
      </c>
      <c r="E19" s="310">
        <v>0</v>
      </c>
      <c r="F19" s="311">
        <v>0</v>
      </c>
      <c r="G19" s="310">
        <v>0</v>
      </c>
      <c r="H19" s="311">
        <v>0</v>
      </c>
      <c r="I19" s="310">
        <f t="shared" si="0"/>
        <v>0</v>
      </c>
      <c r="J19" s="311">
        <f t="shared" si="0"/>
        <v>0</v>
      </c>
    </row>
    <row r="20" spans="1:10">
      <c r="A20" s="82">
        <v>16</v>
      </c>
      <c r="B20" s="83" t="s">
        <v>19</v>
      </c>
      <c r="C20" s="310">
        <v>0</v>
      </c>
      <c r="D20" s="311">
        <v>0</v>
      </c>
      <c r="E20" s="310">
        <v>1</v>
      </c>
      <c r="F20" s="311">
        <v>15</v>
      </c>
      <c r="G20" s="310">
        <v>0</v>
      </c>
      <c r="H20" s="311">
        <v>0</v>
      </c>
      <c r="I20" s="310">
        <f t="shared" si="0"/>
        <v>1</v>
      </c>
      <c r="J20" s="311">
        <f t="shared" si="0"/>
        <v>15</v>
      </c>
    </row>
    <row r="21" spans="1:10">
      <c r="A21" s="293">
        <v>17</v>
      </c>
      <c r="B21" s="83" t="s">
        <v>20</v>
      </c>
      <c r="C21" s="310">
        <v>0</v>
      </c>
      <c r="D21" s="311">
        <v>0</v>
      </c>
      <c r="E21" s="310">
        <v>0</v>
      </c>
      <c r="F21" s="311">
        <v>0</v>
      </c>
      <c r="G21" s="310">
        <v>0</v>
      </c>
      <c r="H21" s="311">
        <v>0</v>
      </c>
      <c r="I21" s="310">
        <f t="shared" si="0"/>
        <v>0</v>
      </c>
      <c r="J21" s="311">
        <f t="shared" si="0"/>
        <v>0</v>
      </c>
    </row>
    <row r="22" spans="1:10">
      <c r="A22" s="608" t="s">
        <v>127</v>
      </c>
      <c r="B22" s="627"/>
      <c r="C22" s="313">
        <f>SUM(C5:C21)</f>
        <v>14</v>
      </c>
      <c r="D22" s="314">
        <f t="shared" ref="D22:H22" si="1">SUM(D5:D21)</f>
        <v>51.95</v>
      </c>
      <c r="E22" s="313">
        <f t="shared" si="1"/>
        <v>131</v>
      </c>
      <c r="F22" s="314">
        <f t="shared" si="1"/>
        <v>1079.5700000000002</v>
      </c>
      <c r="G22" s="313">
        <f t="shared" si="1"/>
        <v>57</v>
      </c>
      <c r="H22" s="314">
        <f t="shared" si="1"/>
        <v>365.8</v>
      </c>
      <c r="I22" s="313">
        <f t="shared" si="0"/>
        <v>202</v>
      </c>
      <c r="J22" s="314">
        <f>D22+F22+H22</f>
        <v>1497.3200000000002</v>
      </c>
    </row>
    <row r="23" spans="1:10">
      <c r="A23" s="82">
        <v>1</v>
      </c>
      <c r="B23" s="83" t="s">
        <v>24</v>
      </c>
      <c r="C23" s="310">
        <v>0</v>
      </c>
      <c r="D23" s="311">
        <v>0</v>
      </c>
      <c r="E23" s="310">
        <v>0</v>
      </c>
      <c r="F23" s="311">
        <v>0</v>
      </c>
      <c r="G23" s="310">
        <v>0</v>
      </c>
      <c r="H23" s="311">
        <v>0</v>
      </c>
      <c r="I23" s="310">
        <f t="shared" si="0"/>
        <v>0</v>
      </c>
      <c r="J23" s="311">
        <f t="shared" si="0"/>
        <v>0</v>
      </c>
    </row>
    <row r="24" spans="1:10" ht="17.25" customHeight="1">
      <c r="A24" s="82">
        <v>2</v>
      </c>
      <c r="B24" s="83" t="s">
        <v>559</v>
      </c>
      <c r="C24" s="310">
        <v>0</v>
      </c>
      <c r="D24" s="311">
        <v>0</v>
      </c>
      <c r="E24" s="310">
        <v>0</v>
      </c>
      <c r="F24" s="311">
        <v>0</v>
      </c>
      <c r="G24" s="32">
        <v>0</v>
      </c>
      <c r="H24" s="311">
        <v>0</v>
      </c>
      <c r="I24" s="310">
        <f t="shared" si="0"/>
        <v>0</v>
      </c>
      <c r="J24" s="311">
        <f t="shared" si="0"/>
        <v>0</v>
      </c>
    </row>
    <row r="25" spans="1:10">
      <c r="A25" s="82">
        <v>3</v>
      </c>
      <c r="B25" s="83" t="s">
        <v>21</v>
      </c>
      <c r="C25" s="310">
        <v>0</v>
      </c>
      <c r="D25" s="311">
        <v>0</v>
      </c>
      <c r="E25" s="310">
        <v>2</v>
      </c>
      <c r="F25" s="311">
        <v>35</v>
      </c>
      <c r="G25" s="310">
        <v>0</v>
      </c>
      <c r="H25" s="311">
        <v>0</v>
      </c>
      <c r="I25" s="310">
        <f t="shared" si="0"/>
        <v>2</v>
      </c>
      <c r="J25" s="311">
        <f t="shared" si="0"/>
        <v>35</v>
      </c>
    </row>
    <row r="26" spans="1:10">
      <c r="A26" s="82">
        <v>4</v>
      </c>
      <c r="B26" s="83" t="s">
        <v>22</v>
      </c>
      <c r="C26" s="310">
        <v>0</v>
      </c>
      <c r="D26" s="311">
        <v>0</v>
      </c>
      <c r="E26" s="310">
        <v>0</v>
      </c>
      <c r="F26" s="311">
        <v>0</v>
      </c>
      <c r="G26" s="310">
        <v>0</v>
      </c>
      <c r="H26" s="311">
        <v>0</v>
      </c>
      <c r="I26" s="310">
        <f t="shared" si="0"/>
        <v>0</v>
      </c>
      <c r="J26" s="311">
        <f t="shared" si="0"/>
        <v>0</v>
      </c>
    </row>
    <row r="27" spans="1:10">
      <c r="A27" s="82">
        <v>5</v>
      </c>
      <c r="B27" s="83" t="s">
        <v>10</v>
      </c>
      <c r="C27" s="310">
        <v>0</v>
      </c>
      <c r="D27" s="311">
        <v>0</v>
      </c>
      <c r="E27" s="310">
        <v>0</v>
      </c>
      <c r="F27" s="311">
        <v>0</v>
      </c>
      <c r="G27" s="310">
        <v>0</v>
      </c>
      <c r="H27" s="311">
        <v>0</v>
      </c>
      <c r="I27" s="310">
        <f t="shared" si="0"/>
        <v>0</v>
      </c>
      <c r="J27" s="311">
        <f t="shared" si="0"/>
        <v>0</v>
      </c>
    </row>
    <row r="28" spans="1:10">
      <c r="A28" s="82">
        <v>6</v>
      </c>
      <c r="B28" s="83" t="s">
        <v>23</v>
      </c>
      <c r="C28" s="310">
        <v>0</v>
      </c>
      <c r="D28" s="311">
        <v>0</v>
      </c>
      <c r="E28" s="310">
        <v>0</v>
      </c>
      <c r="F28" s="311">
        <v>0</v>
      </c>
      <c r="G28" s="310">
        <v>0</v>
      </c>
      <c r="H28" s="311">
        <v>0</v>
      </c>
      <c r="I28" s="310">
        <f t="shared" si="0"/>
        <v>0</v>
      </c>
      <c r="J28" s="311">
        <f t="shared" si="0"/>
        <v>0</v>
      </c>
    </row>
    <row r="29" spans="1:10">
      <c r="A29" s="82">
        <v>7</v>
      </c>
      <c r="B29" s="83" t="s">
        <v>214</v>
      </c>
      <c r="C29" s="310">
        <v>0</v>
      </c>
      <c r="D29" s="311">
        <v>0</v>
      </c>
      <c r="E29" s="310">
        <v>0</v>
      </c>
      <c r="F29" s="311">
        <v>0</v>
      </c>
      <c r="G29" s="310">
        <v>0</v>
      </c>
      <c r="H29" s="311">
        <v>0</v>
      </c>
      <c r="I29" s="310">
        <f t="shared" si="0"/>
        <v>0</v>
      </c>
      <c r="J29" s="311">
        <f t="shared" si="0"/>
        <v>0</v>
      </c>
    </row>
    <row r="30" spans="1:10">
      <c r="A30" s="82">
        <v>8</v>
      </c>
      <c r="B30" s="83" t="s">
        <v>25</v>
      </c>
      <c r="C30" s="310">
        <v>0</v>
      </c>
      <c r="D30" s="311">
        <v>0</v>
      </c>
      <c r="E30" s="310">
        <v>0</v>
      </c>
      <c r="F30" s="311">
        <v>0</v>
      </c>
      <c r="G30" s="310">
        <v>0</v>
      </c>
      <c r="H30" s="311">
        <v>0</v>
      </c>
      <c r="I30" s="310">
        <f t="shared" si="0"/>
        <v>0</v>
      </c>
      <c r="J30" s="311">
        <f t="shared" si="0"/>
        <v>0</v>
      </c>
    </row>
    <row r="31" spans="1:10">
      <c r="A31" s="608" t="s">
        <v>128</v>
      </c>
      <c r="B31" s="627"/>
      <c r="C31" s="313">
        <f>SUM(C23:C30)</f>
        <v>0</v>
      </c>
      <c r="D31" s="314">
        <f t="shared" ref="D31:H31" si="2">SUM(D23:D30)</f>
        <v>0</v>
      </c>
      <c r="E31" s="313">
        <f t="shared" si="2"/>
        <v>2</v>
      </c>
      <c r="F31" s="314">
        <f t="shared" si="2"/>
        <v>35</v>
      </c>
      <c r="G31" s="313">
        <f t="shared" si="2"/>
        <v>0</v>
      </c>
      <c r="H31" s="314">
        <f t="shared" si="2"/>
        <v>0</v>
      </c>
      <c r="I31" s="313">
        <f t="shared" si="0"/>
        <v>2</v>
      </c>
      <c r="J31" s="314">
        <f t="shared" si="0"/>
        <v>35</v>
      </c>
    </row>
    <row r="32" spans="1:10">
      <c r="A32" s="82">
        <v>1</v>
      </c>
      <c r="B32" s="83" t="s">
        <v>27</v>
      </c>
      <c r="C32" s="310">
        <v>0</v>
      </c>
      <c r="D32" s="311">
        <v>0</v>
      </c>
      <c r="E32" s="310">
        <v>0</v>
      </c>
      <c r="F32" s="311">
        <v>0</v>
      </c>
      <c r="G32" s="310">
        <v>0</v>
      </c>
      <c r="H32" s="311">
        <v>0</v>
      </c>
      <c r="I32" s="310">
        <f t="shared" si="0"/>
        <v>0</v>
      </c>
      <c r="J32" s="311">
        <f t="shared" si="0"/>
        <v>0</v>
      </c>
    </row>
    <row r="33" spans="1:10">
      <c r="A33" s="608" t="s">
        <v>129</v>
      </c>
      <c r="B33" s="627"/>
      <c r="C33" s="313">
        <f>C32</f>
        <v>0</v>
      </c>
      <c r="D33" s="314">
        <f t="shared" ref="D33:H33" si="3">D32</f>
        <v>0</v>
      </c>
      <c r="E33" s="313">
        <f t="shared" si="3"/>
        <v>0</v>
      </c>
      <c r="F33" s="314">
        <f t="shared" si="3"/>
        <v>0</v>
      </c>
      <c r="G33" s="313">
        <f t="shared" si="3"/>
        <v>0</v>
      </c>
      <c r="H33" s="314">
        <f t="shared" si="3"/>
        <v>0</v>
      </c>
      <c r="I33" s="313">
        <f t="shared" si="0"/>
        <v>0</v>
      </c>
      <c r="J33" s="314">
        <f t="shared" si="0"/>
        <v>0</v>
      </c>
    </row>
    <row r="34" spans="1:10">
      <c r="A34" s="82">
        <v>1</v>
      </c>
      <c r="B34" s="83" t="s">
        <v>28</v>
      </c>
      <c r="C34" s="310">
        <v>0</v>
      </c>
      <c r="D34" s="311">
        <v>0</v>
      </c>
      <c r="E34" s="310">
        <v>0</v>
      </c>
      <c r="F34" s="311">
        <v>0</v>
      </c>
      <c r="G34" s="310">
        <v>0</v>
      </c>
      <c r="H34" s="311">
        <v>0</v>
      </c>
      <c r="I34" s="310">
        <f t="shared" si="0"/>
        <v>0</v>
      </c>
      <c r="J34" s="311">
        <f t="shared" si="0"/>
        <v>0</v>
      </c>
    </row>
    <row r="35" spans="1:10">
      <c r="A35" s="608" t="s">
        <v>226</v>
      </c>
      <c r="B35" s="627"/>
      <c r="C35" s="313">
        <f>C34</f>
        <v>0</v>
      </c>
      <c r="D35" s="314">
        <f t="shared" ref="D35:H35" si="4">D34</f>
        <v>0</v>
      </c>
      <c r="E35" s="313">
        <f t="shared" si="4"/>
        <v>0</v>
      </c>
      <c r="F35" s="314">
        <f t="shared" si="4"/>
        <v>0</v>
      </c>
      <c r="G35" s="313">
        <f t="shared" si="4"/>
        <v>0</v>
      </c>
      <c r="H35" s="314">
        <f t="shared" si="4"/>
        <v>0</v>
      </c>
      <c r="I35" s="313">
        <f t="shared" si="0"/>
        <v>0</v>
      </c>
      <c r="J35" s="314">
        <f t="shared" si="0"/>
        <v>0</v>
      </c>
    </row>
    <row r="36" spans="1:10">
      <c r="A36" s="608" t="s">
        <v>120</v>
      </c>
      <c r="B36" s="627"/>
      <c r="C36" s="313">
        <f>C22+C31+C33+C35</f>
        <v>14</v>
      </c>
      <c r="D36" s="314">
        <f t="shared" ref="D36:H36" si="5">D22+D31+D33+D35</f>
        <v>51.95</v>
      </c>
      <c r="E36" s="313">
        <f t="shared" si="5"/>
        <v>133</v>
      </c>
      <c r="F36" s="314">
        <f t="shared" si="5"/>
        <v>1114.5700000000002</v>
      </c>
      <c r="G36" s="313">
        <f t="shared" si="5"/>
        <v>57</v>
      </c>
      <c r="H36" s="314">
        <f t="shared" si="5"/>
        <v>365.8</v>
      </c>
      <c r="I36" s="313">
        <f t="shared" si="0"/>
        <v>204</v>
      </c>
      <c r="J36" s="314">
        <f t="shared" si="0"/>
        <v>1532.3200000000002</v>
      </c>
    </row>
  </sheetData>
  <mergeCells count="13">
    <mergeCell ref="A1:J1"/>
    <mergeCell ref="A2:J2"/>
    <mergeCell ref="A3:A4"/>
    <mergeCell ref="B3:B4"/>
    <mergeCell ref="C3:D3"/>
    <mergeCell ref="E3:F3"/>
    <mergeCell ref="G3:H3"/>
    <mergeCell ref="I3:J3"/>
    <mergeCell ref="A22:B22"/>
    <mergeCell ref="A31:B31"/>
    <mergeCell ref="A33:B33"/>
    <mergeCell ref="A35:B35"/>
    <mergeCell ref="A36:B36"/>
  </mergeCells>
  <pageMargins left="0.25" right="0.25" top="0.75" bottom="0.75" header="0.3" footer="0.3"/>
  <pageSetup scale="10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sqref="A1:J36"/>
    </sheetView>
  </sheetViews>
  <sheetFormatPr defaultRowHeight="15"/>
  <cols>
    <col min="2" max="2" width="12" customWidth="1"/>
  </cols>
  <sheetData>
    <row r="1" spans="1:10" s="350" customFormat="1" ht="24.75" customHeight="1">
      <c r="A1" s="484">
        <v>75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0" ht="42.75" customHeight="1">
      <c r="A2" s="635" t="s">
        <v>525</v>
      </c>
      <c r="B2" s="635"/>
      <c r="C2" s="635"/>
      <c r="D2" s="635"/>
      <c r="E2" s="635"/>
      <c r="F2" s="635"/>
      <c r="G2" s="635"/>
      <c r="H2" s="635"/>
      <c r="I2" s="635"/>
      <c r="J2" s="635"/>
    </row>
    <row r="3" spans="1:10">
      <c r="A3" s="629" t="s">
        <v>299</v>
      </c>
      <c r="B3" s="636" t="s">
        <v>0</v>
      </c>
      <c r="C3" s="637" t="s">
        <v>526</v>
      </c>
      <c r="D3" s="637"/>
      <c r="E3" s="638" t="s">
        <v>527</v>
      </c>
      <c r="F3" s="637" t="s">
        <v>528</v>
      </c>
      <c r="G3" s="637"/>
      <c r="H3" s="638" t="s">
        <v>529</v>
      </c>
      <c r="I3" s="637" t="s">
        <v>530</v>
      </c>
      <c r="J3" s="637"/>
    </row>
    <row r="4" spans="1:10">
      <c r="A4" s="629"/>
      <c r="B4" s="636"/>
      <c r="C4" s="315" t="s">
        <v>79</v>
      </c>
      <c r="D4" s="316" t="s">
        <v>95</v>
      </c>
      <c r="E4" s="638"/>
      <c r="F4" s="315" t="s">
        <v>79</v>
      </c>
      <c r="G4" s="316" t="s">
        <v>95</v>
      </c>
      <c r="H4" s="638"/>
      <c r="I4" s="315" t="s">
        <v>79</v>
      </c>
      <c r="J4" s="316" t="s">
        <v>95</v>
      </c>
    </row>
    <row r="5" spans="1:10">
      <c r="A5" s="294">
        <v>1</v>
      </c>
      <c r="B5" s="309" t="s">
        <v>4</v>
      </c>
      <c r="C5" s="310">
        <v>0</v>
      </c>
      <c r="D5" s="311">
        <v>0</v>
      </c>
      <c r="E5" s="310">
        <v>0</v>
      </c>
      <c r="F5" s="310">
        <v>0</v>
      </c>
      <c r="G5" s="311">
        <v>0</v>
      </c>
      <c r="H5" s="310">
        <v>0</v>
      </c>
      <c r="I5" s="310">
        <v>0</v>
      </c>
      <c r="J5" s="311">
        <v>0</v>
      </c>
    </row>
    <row r="6" spans="1:10">
      <c r="A6" s="82">
        <v>2</v>
      </c>
      <c r="B6" s="83" t="s">
        <v>5</v>
      </c>
      <c r="C6" s="310">
        <v>0</v>
      </c>
      <c r="D6" s="311">
        <v>0</v>
      </c>
      <c r="E6" s="310">
        <v>0</v>
      </c>
      <c r="F6" s="310">
        <v>0</v>
      </c>
      <c r="G6" s="311">
        <v>0</v>
      </c>
      <c r="H6" s="310">
        <v>0</v>
      </c>
      <c r="I6" s="310">
        <v>0</v>
      </c>
      <c r="J6" s="311">
        <v>0</v>
      </c>
    </row>
    <row r="7" spans="1:10">
      <c r="A7" s="82">
        <v>3</v>
      </c>
      <c r="B7" s="83" t="s">
        <v>6</v>
      </c>
      <c r="C7" s="310">
        <v>0</v>
      </c>
      <c r="D7" s="311">
        <v>0</v>
      </c>
      <c r="E7" s="310">
        <v>0</v>
      </c>
      <c r="F7" s="310">
        <v>0</v>
      </c>
      <c r="G7" s="311">
        <v>0</v>
      </c>
      <c r="H7" s="310">
        <v>0</v>
      </c>
      <c r="I7" s="310">
        <v>0</v>
      </c>
      <c r="J7" s="311">
        <v>0</v>
      </c>
    </row>
    <row r="8" spans="1:10">
      <c r="A8" s="82">
        <v>4</v>
      </c>
      <c r="B8" s="83" t="s">
        <v>7</v>
      </c>
      <c r="C8" s="310">
        <v>0</v>
      </c>
      <c r="D8" s="311">
        <v>0</v>
      </c>
      <c r="E8" s="310">
        <v>0</v>
      </c>
      <c r="F8" s="310">
        <v>0</v>
      </c>
      <c r="G8" s="311">
        <v>0</v>
      </c>
      <c r="H8" s="310">
        <v>0</v>
      </c>
      <c r="I8" s="310">
        <v>0</v>
      </c>
      <c r="J8" s="311">
        <v>0</v>
      </c>
    </row>
    <row r="9" spans="1:10">
      <c r="A9" s="82">
        <v>5</v>
      </c>
      <c r="B9" s="83" t="s">
        <v>8</v>
      </c>
      <c r="C9" s="310">
        <v>1</v>
      </c>
      <c r="D9" s="311">
        <v>1.9</v>
      </c>
      <c r="E9" s="310">
        <v>0</v>
      </c>
      <c r="F9" s="310">
        <v>0</v>
      </c>
      <c r="G9" s="311">
        <v>0</v>
      </c>
      <c r="H9" s="310">
        <v>1</v>
      </c>
      <c r="I9" s="310">
        <v>11</v>
      </c>
      <c r="J9" s="311">
        <v>4</v>
      </c>
    </row>
    <row r="10" spans="1:10">
      <c r="A10" s="82">
        <v>6</v>
      </c>
      <c r="B10" s="83" t="s">
        <v>9</v>
      </c>
      <c r="C10" s="310">
        <v>0</v>
      </c>
      <c r="D10" s="311">
        <v>0</v>
      </c>
      <c r="E10" s="310">
        <v>0</v>
      </c>
      <c r="F10" s="310">
        <v>0</v>
      </c>
      <c r="G10" s="311">
        <v>0</v>
      </c>
      <c r="H10" s="310">
        <v>0</v>
      </c>
      <c r="I10" s="310">
        <v>0</v>
      </c>
      <c r="J10" s="311">
        <v>0</v>
      </c>
    </row>
    <row r="11" spans="1:10">
      <c r="A11" s="82">
        <v>7</v>
      </c>
      <c r="B11" s="83" t="s">
        <v>11</v>
      </c>
      <c r="C11" s="310">
        <v>0</v>
      </c>
      <c r="D11" s="311">
        <v>0</v>
      </c>
      <c r="E11" s="310">
        <v>0</v>
      </c>
      <c r="F11" s="310">
        <v>0</v>
      </c>
      <c r="G11" s="311">
        <v>0</v>
      </c>
      <c r="H11" s="310">
        <v>0</v>
      </c>
      <c r="I11" s="310">
        <v>0</v>
      </c>
      <c r="J11" s="311">
        <v>0</v>
      </c>
    </row>
    <row r="12" spans="1:10">
      <c r="A12" s="99">
        <v>8</v>
      </c>
      <c r="B12" s="83" t="s">
        <v>12</v>
      </c>
      <c r="C12" s="310">
        <v>0</v>
      </c>
      <c r="D12" s="311">
        <v>0</v>
      </c>
      <c r="E12" s="310">
        <v>0</v>
      </c>
      <c r="F12" s="310">
        <v>0</v>
      </c>
      <c r="G12" s="311">
        <v>0</v>
      </c>
      <c r="H12" s="310">
        <v>0</v>
      </c>
      <c r="I12" s="310">
        <v>0</v>
      </c>
      <c r="J12" s="311">
        <v>0</v>
      </c>
    </row>
    <row r="13" spans="1:10">
      <c r="A13" s="84">
        <v>9</v>
      </c>
      <c r="B13" s="312" t="s">
        <v>473</v>
      </c>
      <c r="C13" s="310">
        <v>0</v>
      </c>
      <c r="D13" s="311">
        <v>0</v>
      </c>
      <c r="E13" s="310">
        <v>0</v>
      </c>
      <c r="F13" s="310">
        <v>0</v>
      </c>
      <c r="G13" s="311">
        <v>0</v>
      </c>
      <c r="H13" s="310">
        <v>0</v>
      </c>
      <c r="I13" s="310">
        <v>0</v>
      </c>
      <c r="J13" s="311">
        <v>0</v>
      </c>
    </row>
    <row r="14" spans="1:10">
      <c r="A14" s="294">
        <v>10</v>
      </c>
      <c r="B14" s="83" t="s">
        <v>13</v>
      </c>
      <c r="C14" s="310">
        <v>0</v>
      </c>
      <c r="D14" s="311">
        <v>0</v>
      </c>
      <c r="E14" s="310">
        <v>0</v>
      </c>
      <c r="F14" s="310">
        <v>0</v>
      </c>
      <c r="G14" s="311">
        <v>0</v>
      </c>
      <c r="H14" s="310">
        <v>0</v>
      </c>
      <c r="I14" s="310">
        <v>0</v>
      </c>
      <c r="J14" s="311">
        <v>0</v>
      </c>
    </row>
    <row r="15" spans="1:10">
      <c r="A15" s="82">
        <v>11</v>
      </c>
      <c r="B15" s="83" t="s">
        <v>14</v>
      </c>
      <c r="C15" s="310">
        <v>20</v>
      </c>
      <c r="D15" s="311">
        <v>0.11</v>
      </c>
      <c r="E15" s="310">
        <v>2</v>
      </c>
      <c r="F15" s="310">
        <v>20</v>
      </c>
      <c r="G15" s="311">
        <v>2.2000000000000002</v>
      </c>
      <c r="H15" s="310">
        <v>0</v>
      </c>
      <c r="I15" s="310">
        <v>0</v>
      </c>
      <c r="J15" s="311">
        <v>0</v>
      </c>
    </row>
    <row r="16" spans="1:10">
      <c r="A16" s="82">
        <v>12</v>
      </c>
      <c r="B16" s="83" t="s">
        <v>15</v>
      </c>
      <c r="C16" s="310">
        <v>0</v>
      </c>
      <c r="D16" s="311">
        <v>0</v>
      </c>
      <c r="E16" s="310">
        <v>0</v>
      </c>
      <c r="F16" s="310">
        <v>0</v>
      </c>
      <c r="G16" s="311">
        <v>0</v>
      </c>
      <c r="H16" s="310">
        <v>0</v>
      </c>
      <c r="I16" s="310">
        <v>0</v>
      </c>
      <c r="J16" s="311">
        <v>0</v>
      </c>
    </row>
    <row r="17" spans="1:10">
      <c r="A17" s="82">
        <v>13</v>
      </c>
      <c r="B17" s="83" t="s">
        <v>16</v>
      </c>
      <c r="C17" s="310">
        <v>1</v>
      </c>
      <c r="D17" s="311">
        <v>1.8</v>
      </c>
      <c r="E17" s="310">
        <v>0</v>
      </c>
      <c r="F17" s="310">
        <v>0</v>
      </c>
      <c r="G17" s="311">
        <v>0</v>
      </c>
      <c r="H17" s="310">
        <v>0</v>
      </c>
      <c r="I17" s="310">
        <v>0</v>
      </c>
      <c r="J17" s="311">
        <v>0</v>
      </c>
    </row>
    <row r="18" spans="1:10">
      <c r="A18" s="82">
        <v>14</v>
      </c>
      <c r="B18" s="83" t="s">
        <v>17</v>
      </c>
      <c r="C18" s="310">
        <v>0</v>
      </c>
      <c r="D18" s="311">
        <v>0</v>
      </c>
      <c r="E18" s="310">
        <v>0</v>
      </c>
      <c r="F18" s="310">
        <v>0</v>
      </c>
      <c r="G18" s="311">
        <v>0</v>
      </c>
      <c r="H18" s="310">
        <v>0</v>
      </c>
      <c r="I18" s="310">
        <v>0</v>
      </c>
      <c r="J18" s="311">
        <v>0</v>
      </c>
    </row>
    <row r="19" spans="1:10">
      <c r="A19" s="82">
        <v>15</v>
      </c>
      <c r="B19" s="83" t="s">
        <v>18</v>
      </c>
      <c r="C19" s="310">
        <v>0</v>
      </c>
      <c r="D19" s="311">
        <v>0</v>
      </c>
      <c r="E19" s="310">
        <v>0</v>
      </c>
      <c r="F19" s="310">
        <v>0</v>
      </c>
      <c r="G19" s="311">
        <v>0</v>
      </c>
      <c r="H19" s="310">
        <v>0</v>
      </c>
      <c r="I19" s="310">
        <v>0</v>
      </c>
      <c r="J19" s="311">
        <v>0</v>
      </c>
    </row>
    <row r="20" spans="1:10">
      <c r="A20" s="82">
        <v>16</v>
      </c>
      <c r="B20" s="83" t="s">
        <v>19</v>
      </c>
      <c r="C20" s="310">
        <v>0</v>
      </c>
      <c r="D20" s="311">
        <v>0</v>
      </c>
      <c r="E20" s="310">
        <v>0</v>
      </c>
      <c r="F20" s="310">
        <v>0</v>
      </c>
      <c r="G20" s="311">
        <v>0</v>
      </c>
      <c r="H20" s="310">
        <v>0</v>
      </c>
      <c r="I20" s="310">
        <v>0</v>
      </c>
      <c r="J20" s="311">
        <v>0</v>
      </c>
    </row>
    <row r="21" spans="1:10">
      <c r="A21" s="293">
        <v>17</v>
      </c>
      <c r="B21" s="83" t="s">
        <v>20</v>
      </c>
      <c r="C21" s="310">
        <v>0</v>
      </c>
      <c r="D21" s="311">
        <v>0</v>
      </c>
      <c r="E21" s="310">
        <v>0</v>
      </c>
      <c r="F21" s="310">
        <v>0</v>
      </c>
      <c r="G21" s="311">
        <v>0</v>
      </c>
      <c r="H21" s="310">
        <v>0</v>
      </c>
      <c r="I21" s="310">
        <v>0</v>
      </c>
      <c r="J21" s="311">
        <v>0</v>
      </c>
    </row>
    <row r="22" spans="1:10">
      <c r="A22" s="632" t="s">
        <v>127</v>
      </c>
      <c r="B22" s="633"/>
      <c r="C22" s="313">
        <f>SUM(C5:C21)</f>
        <v>22</v>
      </c>
      <c r="D22" s="314">
        <f t="shared" ref="D22:J22" si="0">SUM(D5:D21)</f>
        <v>3.8099999999999996</v>
      </c>
      <c r="E22" s="313">
        <f t="shared" si="0"/>
        <v>2</v>
      </c>
      <c r="F22" s="313">
        <f t="shared" si="0"/>
        <v>20</v>
      </c>
      <c r="G22" s="314">
        <f t="shared" si="0"/>
        <v>2.2000000000000002</v>
      </c>
      <c r="H22" s="313">
        <f t="shared" si="0"/>
        <v>1</v>
      </c>
      <c r="I22" s="313">
        <f t="shared" si="0"/>
        <v>11</v>
      </c>
      <c r="J22" s="314">
        <f t="shared" si="0"/>
        <v>4</v>
      </c>
    </row>
    <row r="23" spans="1:10">
      <c r="A23" s="82">
        <v>1</v>
      </c>
      <c r="B23" s="83" t="s">
        <v>24</v>
      </c>
      <c r="C23" s="310">
        <v>0</v>
      </c>
      <c r="D23" s="311">
        <v>0</v>
      </c>
      <c r="E23" s="310">
        <v>0</v>
      </c>
      <c r="F23" s="310">
        <v>0</v>
      </c>
      <c r="G23" s="311">
        <v>0</v>
      </c>
      <c r="H23" s="310">
        <v>0</v>
      </c>
      <c r="I23" s="310">
        <v>0</v>
      </c>
      <c r="J23" s="311">
        <v>0</v>
      </c>
    </row>
    <row r="24" spans="1:10" ht="18" customHeight="1">
      <c r="A24" s="82">
        <v>2</v>
      </c>
      <c r="B24" s="83" t="s">
        <v>26</v>
      </c>
      <c r="C24" s="310">
        <v>0</v>
      </c>
      <c r="D24" s="311">
        <v>0</v>
      </c>
      <c r="E24" s="310">
        <v>0</v>
      </c>
      <c r="F24" s="310">
        <v>0</v>
      </c>
      <c r="G24" s="311">
        <v>0</v>
      </c>
      <c r="H24" s="310">
        <v>0</v>
      </c>
      <c r="I24" s="310">
        <v>0</v>
      </c>
      <c r="J24" s="311">
        <v>0</v>
      </c>
    </row>
    <row r="25" spans="1:10">
      <c r="A25" s="82">
        <v>3</v>
      </c>
      <c r="B25" s="83" t="s">
        <v>21</v>
      </c>
      <c r="C25" s="310">
        <v>0</v>
      </c>
      <c r="D25" s="311">
        <v>0</v>
      </c>
      <c r="E25" s="310">
        <v>0</v>
      </c>
      <c r="F25" s="310">
        <v>0</v>
      </c>
      <c r="G25" s="311">
        <v>0</v>
      </c>
      <c r="H25" s="310">
        <v>0</v>
      </c>
      <c r="I25" s="310">
        <v>0</v>
      </c>
      <c r="J25" s="311">
        <v>0</v>
      </c>
    </row>
    <row r="26" spans="1:10">
      <c r="A26" s="82">
        <v>4</v>
      </c>
      <c r="B26" s="83" t="s">
        <v>22</v>
      </c>
      <c r="C26" s="310">
        <v>0</v>
      </c>
      <c r="D26" s="311">
        <v>0</v>
      </c>
      <c r="E26" s="310">
        <v>0</v>
      </c>
      <c r="F26" s="310">
        <v>0</v>
      </c>
      <c r="G26" s="311">
        <v>0</v>
      </c>
      <c r="H26" s="310">
        <v>0</v>
      </c>
      <c r="I26" s="310">
        <v>0</v>
      </c>
      <c r="J26" s="311">
        <v>0</v>
      </c>
    </row>
    <row r="27" spans="1:10">
      <c r="A27" s="82">
        <v>5</v>
      </c>
      <c r="B27" s="83" t="s">
        <v>10</v>
      </c>
      <c r="C27" s="310">
        <v>0</v>
      </c>
      <c r="D27" s="311">
        <v>0</v>
      </c>
      <c r="E27" s="310">
        <v>0</v>
      </c>
      <c r="F27" s="310">
        <v>0</v>
      </c>
      <c r="G27" s="311">
        <v>0</v>
      </c>
      <c r="H27" s="310">
        <v>0</v>
      </c>
      <c r="I27" s="310">
        <v>0</v>
      </c>
      <c r="J27" s="311">
        <v>0</v>
      </c>
    </row>
    <row r="28" spans="1:10">
      <c r="A28" s="82">
        <v>6</v>
      </c>
      <c r="B28" s="83" t="s">
        <v>23</v>
      </c>
      <c r="C28" s="310">
        <v>0</v>
      </c>
      <c r="D28" s="311">
        <v>0</v>
      </c>
      <c r="E28" s="310">
        <v>0</v>
      </c>
      <c r="F28" s="310">
        <v>0</v>
      </c>
      <c r="G28" s="311">
        <v>0</v>
      </c>
      <c r="H28" s="310">
        <v>0</v>
      </c>
      <c r="I28" s="310">
        <v>0</v>
      </c>
      <c r="J28" s="311">
        <v>0</v>
      </c>
    </row>
    <row r="29" spans="1:10">
      <c r="A29" s="82">
        <v>7</v>
      </c>
      <c r="B29" s="83" t="s">
        <v>214</v>
      </c>
      <c r="C29" s="310">
        <v>0</v>
      </c>
      <c r="D29" s="311">
        <v>0</v>
      </c>
      <c r="E29" s="310">
        <v>0</v>
      </c>
      <c r="F29" s="310">
        <v>0</v>
      </c>
      <c r="G29" s="311">
        <v>0</v>
      </c>
      <c r="H29" s="310">
        <v>0</v>
      </c>
      <c r="I29" s="310">
        <v>0</v>
      </c>
      <c r="J29" s="311">
        <v>0</v>
      </c>
    </row>
    <row r="30" spans="1:10">
      <c r="A30" s="82">
        <v>8</v>
      </c>
      <c r="B30" s="83" t="s">
        <v>25</v>
      </c>
      <c r="C30" s="310">
        <v>0</v>
      </c>
      <c r="D30" s="311">
        <v>0</v>
      </c>
      <c r="E30" s="310">
        <v>0</v>
      </c>
      <c r="F30" s="310">
        <v>0</v>
      </c>
      <c r="G30" s="311">
        <v>0</v>
      </c>
      <c r="H30" s="310">
        <v>0</v>
      </c>
      <c r="I30" s="310">
        <v>0</v>
      </c>
      <c r="J30" s="311">
        <v>0</v>
      </c>
    </row>
    <row r="31" spans="1:10">
      <c r="A31" s="608" t="s">
        <v>128</v>
      </c>
      <c r="B31" s="634"/>
      <c r="C31" s="313">
        <f>SUM(C23:C30)</f>
        <v>0</v>
      </c>
      <c r="D31" s="314">
        <f t="shared" ref="D31:J31" si="1">SUM(D23:D30)</f>
        <v>0</v>
      </c>
      <c r="E31" s="313">
        <f t="shared" si="1"/>
        <v>0</v>
      </c>
      <c r="F31" s="313">
        <f t="shared" si="1"/>
        <v>0</v>
      </c>
      <c r="G31" s="314">
        <f t="shared" si="1"/>
        <v>0</v>
      </c>
      <c r="H31" s="313">
        <f t="shared" si="1"/>
        <v>0</v>
      </c>
      <c r="I31" s="313">
        <f t="shared" si="1"/>
        <v>0</v>
      </c>
      <c r="J31" s="314">
        <f t="shared" si="1"/>
        <v>0</v>
      </c>
    </row>
    <row r="32" spans="1:10">
      <c r="A32" s="82">
        <v>1</v>
      </c>
      <c r="B32" s="83" t="s">
        <v>27</v>
      </c>
      <c r="C32" s="310">
        <v>0</v>
      </c>
      <c r="D32" s="311">
        <v>0</v>
      </c>
      <c r="E32" s="310">
        <v>0</v>
      </c>
      <c r="F32" s="310">
        <v>0</v>
      </c>
      <c r="G32" s="311">
        <v>0</v>
      </c>
      <c r="H32" s="310">
        <v>0</v>
      </c>
      <c r="I32" s="310">
        <v>0</v>
      </c>
      <c r="J32" s="311">
        <v>0</v>
      </c>
    </row>
    <row r="33" spans="1:10">
      <c r="A33" s="608" t="s">
        <v>129</v>
      </c>
      <c r="B33" s="634"/>
      <c r="C33" s="313">
        <f>C32</f>
        <v>0</v>
      </c>
      <c r="D33" s="314">
        <f t="shared" ref="D33:J33" si="2">D32</f>
        <v>0</v>
      </c>
      <c r="E33" s="313">
        <f t="shared" si="2"/>
        <v>0</v>
      </c>
      <c r="F33" s="313">
        <f t="shared" si="2"/>
        <v>0</v>
      </c>
      <c r="G33" s="314">
        <f t="shared" si="2"/>
        <v>0</v>
      </c>
      <c r="H33" s="313">
        <f t="shared" si="2"/>
        <v>0</v>
      </c>
      <c r="I33" s="313">
        <f t="shared" si="2"/>
        <v>0</v>
      </c>
      <c r="J33" s="314">
        <f t="shared" si="2"/>
        <v>0</v>
      </c>
    </row>
    <row r="34" spans="1:10">
      <c r="A34" s="82">
        <v>1</v>
      </c>
      <c r="B34" s="83" t="s">
        <v>28</v>
      </c>
      <c r="C34" s="310">
        <v>0</v>
      </c>
      <c r="D34" s="311">
        <v>0</v>
      </c>
      <c r="E34" s="310">
        <v>0</v>
      </c>
      <c r="F34" s="310">
        <v>0</v>
      </c>
      <c r="G34" s="311">
        <v>0</v>
      </c>
      <c r="H34" s="310">
        <v>0</v>
      </c>
      <c r="I34" s="310">
        <v>0</v>
      </c>
      <c r="J34" s="311">
        <v>0</v>
      </c>
    </row>
    <row r="35" spans="1:10">
      <c r="A35" s="608" t="s">
        <v>226</v>
      </c>
      <c r="B35" s="634"/>
      <c r="C35" s="313">
        <f>C34</f>
        <v>0</v>
      </c>
      <c r="D35" s="314">
        <f t="shared" ref="D35:J35" si="3">D34</f>
        <v>0</v>
      </c>
      <c r="E35" s="313">
        <f t="shared" si="3"/>
        <v>0</v>
      </c>
      <c r="F35" s="313">
        <f t="shared" si="3"/>
        <v>0</v>
      </c>
      <c r="G35" s="314">
        <f t="shared" si="3"/>
        <v>0</v>
      </c>
      <c r="H35" s="313">
        <v>0</v>
      </c>
      <c r="I35" s="313">
        <f t="shared" si="3"/>
        <v>0</v>
      </c>
      <c r="J35" s="314">
        <f t="shared" si="3"/>
        <v>0</v>
      </c>
    </row>
    <row r="36" spans="1:10">
      <c r="A36" s="608" t="s">
        <v>120</v>
      </c>
      <c r="B36" s="634"/>
      <c r="C36" s="313">
        <f>C22+C31+C33+C35</f>
        <v>22</v>
      </c>
      <c r="D36" s="314">
        <f t="shared" ref="D36:J36" si="4">D22+D31+D33+D35</f>
        <v>3.8099999999999996</v>
      </c>
      <c r="E36" s="313">
        <f t="shared" si="4"/>
        <v>2</v>
      </c>
      <c r="F36" s="313">
        <f t="shared" si="4"/>
        <v>20</v>
      </c>
      <c r="G36" s="314">
        <f t="shared" si="4"/>
        <v>2.2000000000000002</v>
      </c>
      <c r="H36" s="313">
        <f t="shared" si="4"/>
        <v>1</v>
      </c>
      <c r="I36" s="313">
        <f t="shared" si="4"/>
        <v>11</v>
      </c>
      <c r="J36" s="314">
        <f t="shared" si="4"/>
        <v>4</v>
      </c>
    </row>
  </sheetData>
  <mergeCells count="14">
    <mergeCell ref="A1:J1"/>
    <mergeCell ref="A2:J2"/>
    <mergeCell ref="A3:A4"/>
    <mergeCell ref="B3:B4"/>
    <mergeCell ref="C3:D3"/>
    <mergeCell ref="E3:E4"/>
    <mergeCell ref="F3:G3"/>
    <mergeCell ref="H3:H4"/>
    <mergeCell ref="I3:J3"/>
    <mergeCell ref="A22:B22"/>
    <mergeCell ref="A31:B31"/>
    <mergeCell ref="A33:B33"/>
    <mergeCell ref="A35:B35"/>
    <mergeCell ref="A36:B36"/>
  </mergeCells>
  <pageMargins left="0.7" right="0.7" top="0.75" bottom="0.75" header="0.3" footer="0.3"/>
  <pageSetup scale="9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sqref="A1:P37"/>
    </sheetView>
  </sheetViews>
  <sheetFormatPr defaultRowHeight="15"/>
  <cols>
    <col min="2" max="2" width="11" customWidth="1"/>
    <col min="4" max="4" width="12.140625" customWidth="1"/>
    <col min="6" max="6" width="11.5703125" customWidth="1"/>
    <col min="7" max="7" width="9.28515625" customWidth="1"/>
    <col min="8" max="8" width="11.42578125" customWidth="1"/>
    <col min="9" max="9" width="9.85546875" customWidth="1"/>
    <col min="10" max="10" width="11.85546875" customWidth="1"/>
    <col min="11" max="11" width="9.7109375" customWidth="1"/>
    <col min="12" max="12" width="11" customWidth="1"/>
    <col min="14" max="14" width="10.5703125" customWidth="1"/>
    <col min="16" max="16" width="11" customWidth="1"/>
  </cols>
  <sheetData>
    <row r="1" spans="1:16" s="350" customFormat="1" ht="30" customHeight="1">
      <c r="A1" s="463">
        <v>76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</row>
    <row r="2" spans="1:16" ht="32.25" customHeight="1">
      <c r="A2" s="639" t="s">
        <v>531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</row>
    <row r="3" spans="1:16" s="4" customFormat="1">
      <c r="A3" s="629" t="s">
        <v>299</v>
      </c>
      <c r="B3" s="629" t="s">
        <v>0</v>
      </c>
      <c r="C3" s="640" t="s">
        <v>532</v>
      </c>
      <c r="D3" s="641"/>
      <c r="E3" s="641" t="s">
        <v>533</v>
      </c>
      <c r="F3" s="641"/>
      <c r="G3" s="638" t="s">
        <v>534</v>
      </c>
      <c r="H3" s="638"/>
      <c r="I3" s="638" t="s">
        <v>535</v>
      </c>
      <c r="J3" s="638"/>
      <c r="K3" s="641" t="s">
        <v>536</v>
      </c>
      <c r="L3" s="641"/>
      <c r="M3" s="638" t="s">
        <v>537</v>
      </c>
      <c r="N3" s="638"/>
      <c r="O3" s="641" t="s">
        <v>538</v>
      </c>
      <c r="P3" s="641"/>
    </row>
    <row r="4" spans="1:16" s="4" customFormat="1">
      <c r="A4" s="629"/>
      <c r="B4" s="629"/>
      <c r="C4" s="640"/>
      <c r="D4" s="641"/>
      <c r="E4" s="641"/>
      <c r="F4" s="641"/>
      <c r="G4" s="638"/>
      <c r="H4" s="638"/>
      <c r="I4" s="638"/>
      <c r="J4" s="638"/>
      <c r="K4" s="641"/>
      <c r="L4" s="641"/>
      <c r="M4" s="638"/>
      <c r="N4" s="638"/>
      <c r="O4" s="641"/>
      <c r="P4" s="641"/>
    </row>
    <row r="5" spans="1:16" s="17" customFormat="1" ht="45">
      <c r="A5" s="629"/>
      <c r="B5" s="629"/>
      <c r="C5" s="317" t="s">
        <v>539</v>
      </c>
      <c r="D5" s="318" t="s">
        <v>540</v>
      </c>
      <c r="E5" s="318" t="s">
        <v>539</v>
      </c>
      <c r="F5" s="318" t="s">
        <v>540</v>
      </c>
      <c r="G5" s="318" t="s">
        <v>539</v>
      </c>
      <c r="H5" s="318" t="s">
        <v>540</v>
      </c>
      <c r="I5" s="318" t="s">
        <v>539</v>
      </c>
      <c r="J5" s="318" t="s">
        <v>540</v>
      </c>
      <c r="K5" s="318" t="s">
        <v>539</v>
      </c>
      <c r="L5" s="318" t="s">
        <v>540</v>
      </c>
      <c r="M5" s="318" t="s">
        <v>539</v>
      </c>
      <c r="N5" s="318" t="s">
        <v>540</v>
      </c>
      <c r="O5" s="318" t="s">
        <v>539</v>
      </c>
      <c r="P5" s="318" t="s">
        <v>540</v>
      </c>
    </row>
    <row r="6" spans="1:16">
      <c r="A6" s="84">
        <v>1</v>
      </c>
      <c r="B6" s="84" t="s">
        <v>4</v>
      </c>
      <c r="C6" s="319">
        <v>4</v>
      </c>
      <c r="D6" s="319">
        <v>15</v>
      </c>
      <c r="E6" s="319">
        <v>0</v>
      </c>
      <c r="F6" s="319">
        <v>0</v>
      </c>
      <c r="G6" s="319">
        <v>15</v>
      </c>
      <c r="H6" s="319">
        <v>90</v>
      </c>
      <c r="I6" s="319">
        <v>20</v>
      </c>
      <c r="J6" s="319">
        <v>251</v>
      </c>
      <c r="K6" s="319">
        <v>50</v>
      </c>
      <c r="L6" s="319">
        <v>608</v>
      </c>
      <c r="M6" s="319">
        <v>0</v>
      </c>
      <c r="N6" s="319">
        <v>4</v>
      </c>
      <c r="O6" s="319">
        <v>0</v>
      </c>
      <c r="P6" s="319">
        <v>0</v>
      </c>
    </row>
    <row r="7" spans="1:16">
      <c r="A7" s="84">
        <v>2</v>
      </c>
      <c r="B7" s="84" t="s">
        <v>5</v>
      </c>
      <c r="C7" s="319">
        <v>59</v>
      </c>
      <c r="D7" s="319">
        <v>209</v>
      </c>
      <c r="E7" s="319">
        <v>0</v>
      </c>
      <c r="F7" s="319">
        <v>6</v>
      </c>
      <c r="G7" s="319">
        <v>589</v>
      </c>
      <c r="H7" s="319">
        <v>1259</v>
      </c>
      <c r="I7" s="319">
        <v>548</v>
      </c>
      <c r="J7" s="319">
        <v>1258</v>
      </c>
      <c r="K7" s="319">
        <v>52158</v>
      </c>
      <c r="L7" s="319">
        <v>130159</v>
      </c>
      <c r="M7" s="319">
        <v>235</v>
      </c>
      <c r="N7" s="319">
        <v>1658</v>
      </c>
      <c r="O7" s="319">
        <v>25</v>
      </c>
      <c r="P7" s="319">
        <v>78</v>
      </c>
    </row>
    <row r="8" spans="1:16">
      <c r="A8" s="84">
        <v>3</v>
      </c>
      <c r="B8" s="84" t="s">
        <v>6</v>
      </c>
      <c r="C8" s="319">
        <v>0</v>
      </c>
      <c r="D8" s="319">
        <v>0</v>
      </c>
      <c r="E8" s="319">
        <v>1200</v>
      </c>
      <c r="F8" s="319">
        <v>9600</v>
      </c>
      <c r="G8" s="319">
        <v>12</v>
      </c>
      <c r="H8" s="319">
        <v>209</v>
      </c>
      <c r="I8" s="319">
        <v>34</v>
      </c>
      <c r="J8" s="319">
        <v>3200</v>
      </c>
      <c r="K8" s="319">
        <v>14</v>
      </c>
      <c r="L8" s="319">
        <v>560</v>
      </c>
      <c r="M8" s="319">
        <v>5</v>
      </c>
      <c r="N8" s="319">
        <v>25</v>
      </c>
      <c r="O8" s="319">
        <v>0</v>
      </c>
      <c r="P8" s="319">
        <v>0</v>
      </c>
    </row>
    <row r="9" spans="1:16">
      <c r="A9" s="84">
        <v>4</v>
      </c>
      <c r="B9" s="84" t="s">
        <v>7</v>
      </c>
      <c r="C9" s="319">
        <v>523</v>
      </c>
      <c r="D9" s="319">
        <v>1089</v>
      </c>
      <c r="E9" s="319">
        <v>0</v>
      </c>
      <c r="F9" s="319">
        <v>0</v>
      </c>
      <c r="G9" s="319">
        <v>553</v>
      </c>
      <c r="H9" s="319">
        <v>726</v>
      </c>
      <c r="I9" s="319">
        <v>472</v>
      </c>
      <c r="J9" s="319">
        <v>578</v>
      </c>
      <c r="K9" s="319">
        <v>517</v>
      </c>
      <c r="L9" s="319">
        <v>631</v>
      </c>
      <c r="M9" s="319">
        <v>3</v>
      </c>
      <c r="N9" s="319">
        <v>8</v>
      </c>
      <c r="O9" s="319">
        <v>0</v>
      </c>
      <c r="P9" s="319">
        <v>0</v>
      </c>
    </row>
    <row r="10" spans="1:16">
      <c r="A10" s="84">
        <v>5</v>
      </c>
      <c r="B10" s="84" t="s">
        <v>8</v>
      </c>
      <c r="C10" s="319">
        <v>1</v>
      </c>
      <c r="D10" s="319">
        <v>1</v>
      </c>
      <c r="E10" s="319">
        <v>0</v>
      </c>
      <c r="F10" s="319">
        <v>0</v>
      </c>
      <c r="G10" s="319">
        <v>374</v>
      </c>
      <c r="H10" s="319">
        <v>2156</v>
      </c>
      <c r="I10" s="319">
        <v>214</v>
      </c>
      <c r="J10" s="319">
        <v>1634</v>
      </c>
      <c r="K10" s="319">
        <v>0</v>
      </c>
      <c r="L10" s="319">
        <v>0</v>
      </c>
      <c r="M10" s="319">
        <v>10</v>
      </c>
      <c r="N10" s="319">
        <v>37</v>
      </c>
      <c r="O10" s="319">
        <v>40</v>
      </c>
      <c r="P10" s="319">
        <v>164</v>
      </c>
    </row>
    <row r="11" spans="1:16">
      <c r="A11" s="84">
        <v>6</v>
      </c>
      <c r="B11" s="84" t="s">
        <v>9</v>
      </c>
      <c r="C11" s="319">
        <v>365</v>
      </c>
      <c r="D11" s="319">
        <v>455</v>
      </c>
      <c r="E11" s="319">
        <v>0</v>
      </c>
      <c r="F11" s="319">
        <v>0</v>
      </c>
      <c r="G11" s="319">
        <v>214</v>
      </c>
      <c r="H11" s="319">
        <v>1769</v>
      </c>
      <c r="I11" s="319">
        <v>142</v>
      </c>
      <c r="J11" s="319">
        <v>3323</v>
      </c>
      <c r="K11" s="319">
        <v>0</v>
      </c>
      <c r="L11" s="319">
        <v>0</v>
      </c>
      <c r="M11" s="319">
        <v>0</v>
      </c>
      <c r="N11" s="319">
        <v>0</v>
      </c>
      <c r="O11" s="319">
        <v>0</v>
      </c>
      <c r="P11" s="319">
        <v>0</v>
      </c>
    </row>
    <row r="12" spans="1:16">
      <c r="A12" s="84">
        <v>7</v>
      </c>
      <c r="B12" s="84" t="s">
        <v>11</v>
      </c>
      <c r="C12" s="319">
        <v>11</v>
      </c>
      <c r="D12" s="319">
        <v>48</v>
      </c>
      <c r="E12" s="319">
        <v>0</v>
      </c>
      <c r="F12" s="319">
        <v>0</v>
      </c>
      <c r="G12" s="319">
        <v>22</v>
      </c>
      <c r="H12" s="319">
        <v>211</v>
      </c>
      <c r="I12" s="319">
        <v>25</v>
      </c>
      <c r="J12" s="319">
        <v>341</v>
      </c>
      <c r="K12" s="319">
        <v>0</v>
      </c>
      <c r="L12" s="319">
        <v>0</v>
      </c>
      <c r="M12" s="319">
        <v>2</v>
      </c>
      <c r="N12" s="319">
        <v>14</v>
      </c>
      <c r="O12" s="319">
        <v>6</v>
      </c>
      <c r="P12" s="319">
        <v>21</v>
      </c>
    </row>
    <row r="13" spans="1:16">
      <c r="A13" s="84">
        <v>8</v>
      </c>
      <c r="B13" s="84" t="s">
        <v>12</v>
      </c>
      <c r="C13" s="319">
        <v>0</v>
      </c>
      <c r="D13" s="319">
        <v>0</v>
      </c>
      <c r="E13" s="319">
        <v>0</v>
      </c>
      <c r="F13" s="319">
        <v>0</v>
      </c>
      <c r="G13" s="319">
        <v>21</v>
      </c>
      <c r="H13" s="319">
        <v>35</v>
      </c>
      <c r="I13" s="319">
        <v>8</v>
      </c>
      <c r="J13" s="319">
        <v>26</v>
      </c>
      <c r="K13" s="319">
        <v>0</v>
      </c>
      <c r="L13" s="319">
        <v>0</v>
      </c>
      <c r="M13" s="319">
        <v>0</v>
      </c>
      <c r="N13" s="319">
        <v>9</v>
      </c>
      <c r="O13" s="319">
        <v>0</v>
      </c>
      <c r="P13" s="319">
        <v>0</v>
      </c>
    </row>
    <row r="14" spans="1:16">
      <c r="A14" s="84">
        <v>9</v>
      </c>
      <c r="B14" s="84" t="s">
        <v>473</v>
      </c>
      <c r="C14" s="320">
        <v>0</v>
      </c>
      <c r="D14" s="320">
        <v>0</v>
      </c>
      <c r="E14" s="320">
        <v>0</v>
      </c>
      <c r="F14" s="320">
        <v>0</v>
      </c>
      <c r="G14" s="320">
        <v>0</v>
      </c>
      <c r="H14" s="320">
        <v>0</v>
      </c>
      <c r="I14" s="320">
        <v>0</v>
      </c>
      <c r="J14" s="320">
        <v>0</v>
      </c>
      <c r="K14" s="320">
        <v>0</v>
      </c>
      <c r="L14" s="320">
        <v>0</v>
      </c>
      <c r="M14" s="320">
        <v>0</v>
      </c>
      <c r="N14" s="320">
        <v>0</v>
      </c>
      <c r="O14" s="320">
        <v>0</v>
      </c>
      <c r="P14" s="320">
        <v>0</v>
      </c>
    </row>
    <row r="15" spans="1:16">
      <c r="A15" s="84">
        <v>10</v>
      </c>
      <c r="B15" s="84" t="s">
        <v>13</v>
      </c>
      <c r="C15" s="319">
        <v>1</v>
      </c>
      <c r="D15" s="319">
        <v>1</v>
      </c>
      <c r="E15" s="319">
        <v>0</v>
      </c>
      <c r="F15" s="319">
        <v>0</v>
      </c>
      <c r="G15" s="319">
        <v>1330</v>
      </c>
      <c r="H15" s="319">
        <v>3321</v>
      </c>
      <c r="I15" s="319">
        <v>525</v>
      </c>
      <c r="J15" s="319">
        <v>2711</v>
      </c>
      <c r="K15" s="319">
        <v>0</v>
      </c>
      <c r="L15" s="319">
        <v>0</v>
      </c>
      <c r="M15" s="319">
        <v>0</v>
      </c>
      <c r="N15" s="319">
        <v>0</v>
      </c>
      <c r="O15" s="319">
        <v>0</v>
      </c>
      <c r="P15" s="319">
        <v>10</v>
      </c>
    </row>
    <row r="16" spans="1:16">
      <c r="A16" s="84">
        <v>11</v>
      </c>
      <c r="B16" s="84" t="s">
        <v>14</v>
      </c>
      <c r="C16" s="319">
        <v>7</v>
      </c>
      <c r="D16" s="319">
        <v>21</v>
      </c>
      <c r="E16" s="319">
        <v>0</v>
      </c>
      <c r="F16" s="319">
        <v>0</v>
      </c>
      <c r="G16" s="319">
        <v>125</v>
      </c>
      <c r="H16" s="319">
        <v>1683</v>
      </c>
      <c r="I16" s="319">
        <v>94</v>
      </c>
      <c r="J16" s="319">
        <v>2060</v>
      </c>
      <c r="K16" s="319">
        <v>0</v>
      </c>
      <c r="L16" s="319">
        <v>0</v>
      </c>
      <c r="M16" s="319">
        <v>7</v>
      </c>
      <c r="N16" s="319">
        <v>7</v>
      </c>
      <c r="O16" s="319">
        <v>0</v>
      </c>
      <c r="P16" s="319">
        <v>0</v>
      </c>
    </row>
    <row r="17" spans="1:16">
      <c r="A17" s="84">
        <v>12</v>
      </c>
      <c r="B17" s="84" t="s">
        <v>15</v>
      </c>
      <c r="C17" s="319">
        <v>17</v>
      </c>
      <c r="D17" s="319">
        <v>56</v>
      </c>
      <c r="E17" s="319">
        <v>0</v>
      </c>
      <c r="F17" s="319">
        <v>0</v>
      </c>
      <c r="G17" s="319">
        <v>24</v>
      </c>
      <c r="H17" s="319">
        <v>69</v>
      </c>
      <c r="I17" s="319">
        <v>13</v>
      </c>
      <c r="J17" s="319">
        <v>69</v>
      </c>
      <c r="K17" s="319">
        <v>0</v>
      </c>
      <c r="L17" s="319">
        <v>0</v>
      </c>
      <c r="M17" s="319">
        <v>2</v>
      </c>
      <c r="N17" s="319">
        <v>18</v>
      </c>
      <c r="O17" s="319">
        <v>8</v>
      </c>
      <c r="P17" s="319">
        <v>31</v>
      </c>
    </row>
    <row r="18" spans="1:16">
      <c r="A18" s="84">
        <v>13</v>
      </c>
      <c r="B18" s="84" t="s">
        <v>16</v>
      </c>
      <c r="C18" s="319">
        <v>43</v>
      </c>
      <c r="D18" s="319">
        <v>104</v>
      </c>
      <c r="E18" s="319">
        <v>33</v>
      </c>
      <c r="F18" s="319">
        <v>149</v>
      </c>
      <c r="G18" s="319">
        <v>2984</v>
      </c>
      <c r="H18" s="319">
        <v>18956</v>
      </c>
      <c r="I18" s="319">
        <v>8156</v>
      </c>
      <c r="J18" s="319">
        <v>59765</v>
      </c>
      <c r="K18" s="319">
        <v>98528</v>
      </c>
      <c r="L18" s="319">
        <v>591168</v>
      </c>
      <c r="M18" s="319">
        <v>158</v>
      </c>
      <c r="N18" s="319">
        <v>1052</v>
      </c>
      <c r="O18" s="319">
        <v>262</v>
      </c>
      <c r="P18" s="319">
        <v>1037</v>
      </c>
    </row>
    <row r="19" spans="1:16">
      <c r="A19" s="84">
        <v>14</v>
      </c>
      <c r="B19" s="84" t="s">
        <v>17</v>
      </c>
      <c r="C19" s="319">
        <v>0</v>
      </c>
      <c r="D19" s="319">
        <v>0</v>
      </c>
      <c r="E19" s="319">
        <v>0</v>
      </c>
      <c r="F19" s="319">
        <v>2</v>
      </c>
      <c r="G19" s="319">
        <v>120</v>
      </c>
      <c r="H19" s="319">
        <v>1012</v>
      </c>
      <c r="I19" s="319">
        <v>105</v>
      </c>
      <c r="J19" s="319">
        <v>898</v>
      </c>
      <c r="K19" s="319">
        <v>85</v>
      </c>
      <c r="L19" s="319">
        <v>569</v>
      </c>
      <c r="M19" s="319">
        <v>0</v>
      </c>
      <c r="N19" s="319">
        <v>3</v>
      </c>
      <c r="O19" s="319">
        <v>0</v>
      </c>
      <c r="P19" s="319">
        <v>0</v>
      </c>
    </row>
    <row r="20" spans="1:16">
      <c r="A20" s="84">
        <v>15</v>
      </c>
      <c r="B20" s="84" t="s">
        <v>18</v>
      </c>
      <c r="C20" s="319">
        <v>0</v>
      </c>
      <c r="D20" s="319">
        <v>0</v>
      </c>
      <c r="E20" s="319">
        <v>0</v>
      </c>
      <c r="F20" s="319">
        <v>0</v>
      </c>
      <c r="G20" s="319">
        <v>0</v>
      </c>
      <c r="H20" s="319">
        <v>0</v>
      </c>
      <c r="I20" s="319">
        <v>0</v>
      </c>
      <c r="J20" s="319">
        <v>0</v>
      </c>
      <c r="K20" s="319">
        <v>0</v>
      </c>
      <c r="L20" s="319">
        <v>0</v>
      </c>
      <c r="M20" s="319">
        <v>0</v>
      </c>
      <c r="N20" s="319">
        <v>0</v>
      </c>
      <c r="O20" s="319">
        <v>0</v>
      </c>
      <c r="P20" s="319">
        <v>0</v>
      </c>
    </row>
    <row r="21" spans="1:16">
      <c r="A21" s="84">
        <v>16</v>
      </c>
      <c r="B21" s="84" t="s">
        <v>19</v>
      </c>
      <c r="C21" s="319">
        <v>0</v>
      </c>
      <c r="D21" s="319">
        <v>0</v>
      </c>
      <c r="E21" s="319">
        <v>0</v>
      </c>
      <c r="F21" s="319">
        <v>0</v>
      </c>
      <c r="G21" s="319">
        <v>324</v>
      </c>
      <c r="H21" s="319">
        <v>881</v>
      </c>
      <c r="I21" s="319">
        <v>435</v>
      </c>
      <c r="J21" s="319">
        <v>1274</v>
      </c>
      <c r="K21" s="319">
        <v>0</v>
      </c>
      <c r="L21" s="319">
        <v>0</v>
      </c>
      <c r="M21" s="319">
        <v>3</v>
      </c>
      <c r="N21" s="319">
        <v>16</v>
      </c>
      <c r="O21" s="319">
        <v>0</v>
      </c>
      <c r="P21" s="319">
        <v>0</v>
      </c>
    </row>
    <row r="22" spans="1:16">
      <c r="A22" s="84">
        <v>17</v>
      </c>
      <c r="B22" s="84" t="s">
        <v>20</v>
      </c>
      <c r="C22" s="319">
        <v>0</v>
      </c>
      <c r="D22" s="319">
        <v>0</v>
      </c>
      <c r="E22" s="319">
        <v>0</v>
      </c>
      <c r="F22" s="319">
        <v>0</v>
      </c>
      <c r="G22" s="319">
        <v>22</v>
      </c>
      <c r="H22" s="319">
        <v>128</v>
      </c>
      <c r="I22" s="319">
        <v>97</v>
      </c>
      <c r="J22" s="319">
        <v>190</v>
      </c>
      <c r="K22" s="319">
        <v>0</v>
      </c>
      <c r="L22" s="319">
        <v>0</v>
      </c>
      <c r="M22" s="319">
        <v>1</v>
      </c>
      <c r="N22" s="319">
        <v>13</v>
      </c>
      <c r="O22" s="319">
        <v>0</v>
      </c>
      <c r="P22" s="319">
        <v>0</v>
      </c>
    </row>
    <row r="23" spans="1:16">
      <c r="A23" s="629" t="s">
        <v>127</v>
      </c>
      <c r="B23" s="629"/>
      <c r="C23" s="321">
        <f t="shared" ref="C23:P23" si="0">SUM(C6:C22)</f>
        <v>1031</v>
      </c>
      <c r="D23" s="321">
        <f t="shared" si="0"/>
        <v>1999</v>
      </c>
      <c r="E23" s="321">
        <f t="shared" si="0"/>
        <v>1233</v>
      </c>
      <c r="F23" s="321">
        <f t="shared" si="0"/>
        <v>9757</v>
      </c>
      <c r="G23" s="321">
        <f t="shared" si="0"/>
        <v>6729</v>
      </c>
      <c r="H23" s="321">
        <f t="shared" si="0"/>
        <v>32505</v>
      </c>
      <c r="I23" s="321">
        <f t="shared" si="0"/>
        <v>10888</v>
      </c>
      <c r="J23" s="321">
        <f t="shared" si="0"/>
        <v>77578</v>
      </c>
      <c r="K23" s="321">
        <f t="shared" si="0"/>
        <v>151352</v>
      </c>
      <c r="L23" s="321">
        <f t="shared" si="0"/>
        <v>723695</v>
      </c>
      <c r="M23" s="321">
        <f t="shared" si="0"/>
        <v>426</v>
      </c>
      <c r="N23" s="321">
        <f t="shared" si="0"/>
        <v>2864</v>
      </c>
      <c r="O23" s="321">
        <f t="shared" si="0"/>
        <v>341</v>
      </c>
      <c r="P23" s="321">
        <f t="shared" si="0"/>
        <v>1341</v>
      </c>
    </row>
    <row r="24" spans="1:16">
      <c r="A24" s="84">
        <v>1</v>
      </c>
      <c r="B24" s="84" t="s">
        <v>24</v>
      </c>
      <c r="C24" s="319">
        <v>0</v>
      </c>
      <c r="D24" s="319">
        <v>0</v>
      </c>
      <c r="E24" s="319">
        <v>0</v>
      </c>
      <c r="F24" s="319">
        <v>0</v>
      </c>
      <c r="G24" s="319">
        <v>0</v>
      </c>
      <c r="H24" s="319">
        <v>0</v>
      </c>
      <c r="I24" s="319">
        <v>0</v>
      </c>
      <c r="J24" s="319">
        <v>0</v>
      </c>
      <c r="K24" s="319">
        <v>0</v>
      </c>
      <c r="L24" s="319">
        <v>0</v>
      </c>
      <c r="M24" s="319">
        <v>0</v>
      </c>
      <c r="N24" s="319">
        <v>0</v>
      </c>
      <c r="O24" s="319">
        <v>0</v>
      </c>
      <c r="P24" s="319">
        <v>0</v>
      </c>
    </row>
    <row r="25" spans="1:16" ht="17.25" customHeight="1">
      <c r="A25" s="84">
        <v>2</v>
      </c>
      <c r="B25" s="84" t="s">
        <v>26</v>
      </c>
      <c r="C25" s="319">
        <v>0</v>
      </c>
      <c r="D25" s="319">
        <v>0</v>
      </c>
      <c r="E25" s="319">
        <v>0</v>
      </c>
      <c r="F25" s="319">
        <v>0</v>
      </c>
      <c r="G25" s="319">
        <v>66</v>
      </c>
      <c r="H25" s="319">
        <v>1216</v>
      </c>
      <c r="I25" s="319">
        <v>14</v>
      </c>
      <c r="J25" s="319">
        <v>323</v>
      </c>
      <c r="K25" s="319">
        <v>265</v>
      </c>
      <c r="L25" s="319">
        <v>1488</v>
      </c>
      <c r="M25" s="319">
        <v>5</v>
      </c>
      <c r="N25" s="319">
        <v>12</v>
      </c>
      <c r="O25" s="319">
        <v>0</v>
      </c>
      <c r="P25" s="319">
        <v>0</v>
      </c>
    </row>
    <row r="26" spans="1:16">
      <c r="A26" s="84">
        <v>3</v>
      </c>
      <c r="B26" s="84" t="s">
        <v>21</v>
      </c>
      <c r="C26" s="319">
        <v>0</v>
      </c>
      <c r="D26" s="319">
        <v>0</v>
      </c>
      <c r="E26" s="319">
        <v>0</v>
      </c>
      <c r="F26" s="319">
        <v>31</v>
      </c>
      <c r="G26" s="319">
        <v>3324</v>
      </c>
      <c r="H26" s="319">
        <v>0</v>
      </c>
      <c r="I26" s="319">
        <v>5242</v>
      </c>
      <c r="J26" s="319">
        <v>0</v>
      </c>
      <c r="K26" s="319">
        <v>2231</v>
      </c>
      <c r="L26" s="319">
        <v>0</v>
      </c>
      <c r="M26" s="319">
        <v>76</v>
      </c>
      <c r="N26" s="319">
        <v>256</v>
      </c>
      <c r="O26" s="319">
        <v>14</v>
      </c>
      <c r="P26" s="319">
        <v>99</v>
      </c>
    </row>
    <row r="27" spans="1:16">
      <c r="A27" s="84">
        <v>4</v>
      </c>
      <c r="B27" s="84" t="s">
        <v>22</v>
      </c>
      <c r="C27" s="319">
        <v>0</v>
      </c>
      <c r="D27" s="319">
        <v>0</v>
      </c>
      <c r="E27" s="319">
        <v>0</v>
      </c>
      <c r="F27" s="319">
        <v>0</v>
      </c>
      <c r="G27" s="319">
        <v>0</v>
      </c>
      <c r="H27" s="319">
        <v>0</v>
      </c>
      <c r="I27" s="319">
        <v>0</v>
      </c>
      <c r="J27" s="319">
        <v>0</v>
      </c>
      <c r="K27" s="319">
        <v>0</v>
      </c>
      <c r="L27" s="319">
        <v>0</v>
      </c>
      <c r="M27" s="319">
        <v>0</v>
      </c>
      <c r="N27" s="319">
        <v>80</v>
      </c>
      <c r="O27" s="319">
        <v>0</v>
      </c>
      <c r="P27" s="319">
        <v>0</v>
      </c>
    </row>
    <row r="28" spans="1:16">
      <c r="A28" s="84">
        <v>5</v>
      </c>
      <c r="B28" s="84" t="s">
        <v>10</v>
      </c>
      <c r="C28" s="319">
        <v>27</v>
      </c>
      <c r="D28" s="319">
        <v>219</v>
      </c>
      <c r="E28" s="319">
        <v>0</v>
      </c>
      <c r="F28" s="319">
        <v>0</v>
      </c>
      <c r="G28" s="319">
        <v>216</v>
      </c>
      <c r="H28" s="319">
        <v>1989</v>
      </c>
      <c r="I28" s="319">
        <v>78</v>
      </c>
      <c r="J28" s="319">
        <v>2015</v>
      </c>
      <c r="K28" s="319">
        <v>178</v>
      </c>
      <c r="L28" s="319">
        <v>1788</v>
      </c>
      <c r="M28" s="319">
        <v>5</v>
      </c>
      <c r="N28" s="319">
        <v>43</v>
      </c>
      <c r="O28" s="319">
        <v>65</v>
      </c>
      <c r="P28" s="319">
        <v>989</v>
      </c>
    </row>
    <row r="29" spans="1:16">
      <c r="A29" s="84">
        <v>6</v>
      </c>
      <c r="B29" s="84" t="s">
        <v>23</v>
      </c>
      <c r="C29" s="319">
        <v>0</v>
      </c>
      <c r="D29" s="319">
        <v>0</v>
      </c>
      <c r="E29" s="319">
        <v>0</v>
      </c>
      <c r="F29" s="319">
        <v>0</v>
      </c>
      <c r="G29" s="319">
        <v>0</v>
      </c>
      <c r="H29" s="319">
        <v>0</v>
      </c>
      <c r="I29" s="319">
        <v>0</v>
      </c>
      <c r="J29" s="319">
        <v>0</v>
      </c>
      <c r="K29" s="319">
        <v>0</v>
      </c>
      <c r="L29" s="319">
        <v>0</v>
      </c>
      <c r="M29" s="319">
        <v>0</v>
      </c>
      <c r="N29" s="319">
        <v>0</v>
      </c>
      <c r="O29" s="319">
        <v>0</v>
      </c>
      <c r="P29" s="319">
        <v>0</v>
      </c>
    </row>
    <row r="30" spans="1:16">
      <c r="A30" s="84">
        <v>7</v>
      </c>
      <c r="B30" s="84" t="s">
        <v>214</v>
      </c>
      <c r="C30" s="319">
        <v>0</v>
      </c>
      <c r="D30" s="319">
        <v>0</v>
      </c>
      <c r="E30" s="319">
        <v>0</v>
      </c>
      <c r="F30" s="319">
        <v>0</v>
      </c>
      <c r="G30" s="319">
        <v>0</v>
      </c>
      <c r="H30" s="319">
        <v>0</v>
      </c>
      <c r="I30" s="319">
        <v>0</v>
      </c>
      <c r="J30" s="319">
        <v>0</v>
      </c>
      <c r="K30" s="319">
        <v>0</v>
      </c>
      <c r="L30" s="319">
        <v>0</v>
      </c>
      <c r="M30" s="319">
        <v>0</v>
      </c>
      <c r="N30" s="319">
        <v>0</v>
      </c>
      <c r="O30" s="319">
        <v>0</v>
      </c>
      <c r="P30" s="319">
        <v>0</v>
      </c>
    </row>
    <row r="31" spans="1:16">
      <c r="A31" s="84">
        <v>8</v>
      </c>
      <c r="B31" s="84" t="s">
        <v>25</v>
      </c>
      <c r="C31" s="319">
        <v>0</v>
      </c>
      <c r="D31" s="319">
        <v>0</v>
      </c>
      <c r="E31" s="319">
        <v>0</v>
      </c>
      <c r="F31" s="319">
        <v>0</v>
      </c>
      <c r="G31" s="319">
        <v>0</v>
      </c>
      <c r="H31" s="319">
        <v>0</v>
      </c>
      <c r="I31" s="319">
        <v>0</v>
      </c>
      <c r="J31" s="319">
        <v>0</v>
      </c>
      <c r="K31" s="319">
        <v>0</v>
      </c>
      <c r="L31" s="319">
        <v>0</v>
      </c>
      <c r="M31" s="319">
        <v>0</v>
      </c>
      <c r="N31" s="319">
        <v>0</v>
      </c>
      <c r="O31" s="319">
        <v>0</v>
      </c>
      <c r="P31" s="319">
        <v>0</v>
      </c>
    </row>
    <row r="32" spans="1:16">
      <c r="A32" s="440" t="s">
        <v>128</v>
      </c>
      <c r="B32" s="440"/>
      <c r="C32" s="321">
        <f>SUM(C24:C31)</f>
        <v>27</v>
      </c>
      <c r="D32" s="321">
        <f t="shared" ref="D32:P32" si="1">SUM(D24:D31)</f>
        <v>219</v>
      </c>
      <c r="E32" s="321">
        <f t="shared" si="1"/>
        <v>0</v>
      </c>
      <c r="F32" s="321">
        <f t="shared" si="1"/>
        <v>31</v>
      </c>
      <c r="G32" s="321">
        <f t="shared" si="1"/>
        <v>3606</v>
      </c>
      <c r="H32" s="321">
        <f t="shared" si="1"/>
        <v>3205</v>
      </c>
      <c r="I32" s="321">
        <f t="shared" si="1"/>
        <v>5334</v>
      </c>
      <c r="J32" s="321">
        <f t="shared" si="1"/>
        <v>2338</v>
      </c>
      <c r="K32" s="321">
        <f t="shared" si="1"/>
        <v>2674</v>
      </c>
      <c r="L32" s="321">
        <f t="shared" si="1"/>
        <v>3276</v>
      </c>
      <c r="M32" s="321">
        <f t="shared" si="1"/>
        <v>86</v>
      </c>
      <c r="N32" s="321">
        <f t="shared" si="1"/>
        <v>391</v>
      </c>
      <c r="O32" s="321">
        <f t="shared" si="1"/>
        <v>79</v>
      </c>
      <c r="P32" s="321">
        <f t="shared" si="1"/>
        <v>1088</v>
      </c>
    </row>
    <row r="33" spans="1:16">
      <c r="A33" s="84">
        <v>1</v>
      </c>
      <c r="B33" s="84" t="s">
        <v>27</v>
      </c>
      <c r="C33" s="319">
        <v>0</v>
      </c>
      <c r="D33" s="319">
        <v>0</v>
      </c>
      <c r="E33" s="319">
        <v>0</v>
      </c>
      <c r="F33" s="319">
        <v>0</v>
      </c>
      <c r="G33" s="319">
        <v>0</v>
      </c>
      <c r="H33" s="319">
        <v>0</v>
      </c>
      <c r="I33" s="319">
        <v>0</v>
      </c>
      <c r="J33" s="319">
        <v>0</v>
      </c>
      <c r="K33" s="319">
        <v>0</v>
      </c>
      <c r="L33" s="319">
        <v>0</v>
      </c>
      <c r="M33" s="319">
        <v>22</v>
      </c>
      <c r="N33" s="319">
        <v>61</v>
      </c>
      <c r="O33" s="319">
        <v>1</v>
      </c>
      <c r="P33" s="319">
        <v>1</v>
      </c>
    </row>
    <row r="34" spans="1:16">
      <c r="A34" s="440" t="s">
        <v>129</v>
      </c>
      <c r="B34" s="440"/>
      <c r="C34" s="321">
        <f>C33</f>
        <v>0</v>
      </c>
      <c r="D34" s="321">
        <f t="shared" ref="D34:P34" si="2">D33</f>
        <v>0</v>
      </c>
      <c r="E34" s="321">
        <f t="shared" si="2"/>
        <v>0</v>
      </c>
      <c r="F34" s="321">
        <f t="shared" si="2"/>
        <v>0</v>
      </c>
      <c r="G34" s="321">
        <f t="shared" si="2"/>
        <v>0</v>
      </c>
      <c r="H34" s="321">
        <f t="shared" si="2"/>
        <v>0</v>
      </c>
      <c r="I34" s="321">
        <f t="shared" si="2"/>
        <v>0</v>
      </c>
      <c r="J34" s="321">
        <f t="shared" si="2"/>
        <v>0</v>
      </c>
      <c r="K34" s="321">
        <f t="shared" si="2"/>
        <v>0</v>
      </c>
      <c r="L34" s="321">
        <f t="shared" si="2"/>
        <v>0</v>
      </c>
      <c r="M34" s="321">
        <f t="shared" si="2"/>
        <v>22</v>
      </c>
      <c r="N34" s="321">
        <f t="shared" si="2"/>
        <v>61</v>
      </c>
      <c r="O34" s="321">
        <f t="shared" si="2"/>
        <v>1</v>
      </c>
      <c r="P34" s="321">
        <f t="shared" si="2"/>
        <v>1</v>
      </c>
    </row>
    <row r="35" spans="1:16">
      <c r="A35" s="84">
        <v>1</v>
      </c>
      <c r="B35" s="84" t="s">
        <v>28</v>
      </c>
      <c r="C35" s="322">
        <v>0</v>
      </c>
      <c r="D35" s="322">
        <v>0</v>
      </c>
      <c r="E35" s="322">
        <v>7</v>
      </c>
      <c r="F35" s="322">
        <v>17</v>
      </c>
      <c r="G35" s="322">
        <v>0</v>
      </c>
      <c r="H35" s="322">
        <v>0</v>
      </c>
      <c r="I35" s="322">
        <v>0</v>
      </c>
      <c r="J35" s="322">
        <v>0</v>
      </c>
      <c r="K35" s="322">
        <v>0</v>
      </c>
      <c r="L35" s="322">
        <v>0</v>
      </c>
      <c r="M35" s="319">
        <v>2</v>
      </c>
      <c r="N35" s="319">
        <v>6</v>
      </c>
      <c r="O35" s="322">
        <v>0</v>
      </c>
      <c r="P35" s="322">
        <v>0</v>
      </c>
    </row>
    <row r="36" spans="1:16">
      <c r="A36" s="440" t="s">
        <v>226</v>
      </c>
      <c r="B36" s="440"/>
      <c r="C36" s="313">
        <f>C35</f>
        <v>0</v>
      </c>
      <c r="D36" s="313">
        <f t="shared" ref="D36:P36" si="3">D35</f>
        <v>0</v>
      </c>
      <c r="E36" s="313">
        <f t="shared" si="3"/>
        <v>7</v>
      </c>
      <c r="F36" s="313">
        <f t="shared" si="3"/>
        <v>17</v>
      </c>
      <c r="G36" s="313">
        <f t="shared" si="3"/>
        <v>0</v>
      </c>
      <c r="H36" s="313">
        <f t="shared" si="3"/>
        <v>0</v>
      </c>
      <c r="I36" s="313">
        <f t="shared" si="3"/>
        <v>0</v>
      </c>
      <c r="J36" s="313">
        <f t="shared" si="3"/>
        <v>0</v>
      </c>
      <c r="K36" s="313">
        <f t="shared" si="3"/>
        <v>0</v>
      </c>
      <c r="L36" s="313">
        <f t="shared" si="3"/>
        <v>0</v>
      </c>
      <c r="M36" s="313">
        <f t="shared" si="3"/>
        <v>2</v>
      </c>
      <c r="N36" s="313">
        <f t="shared" si="3"/>
        <v>6</v>
      </c>
      <c r="O36" s="313">
        <f t="shared" si="3"/>
        <v>0</v>
      </c>
      <c r="P36" s="313">
        <f t="shared" si="3"/>
        <v>0</v>
      </c>
    </row>
    <row r="37" spans="1:16">
      <c r="A37" s="440" t="s">
        <v>120</v>
      </c>
      <c r="B37" s="440"/>
      <c r="C37" s="323">
        <f>C23+C32+C34+C36</f>
        <v>1058</v>
      </c>
      <c r="D37" s="323">
        <f t="shared" ref="D37:P37" si="4">D23+D32+D34+D36</f>
        <v>2218</v>
      </c>
      <c r="E37" s="323">
        <f t="shared" si="4"/>
        <v>1240</v>
      </c>
      <c r="F37" s="323">
        <f t="shared" si="4"/>
        <v>9805</v>
      </c>
      <c r="G37" s="323">
        <f t="shared" si="4"/>
        <v>10335</v>
      </c>
      <c r="H37" s="323">
        <f t="shared" si="4"/>
        <v>35710</v>
      </c>
      <c r="I37" s="323">
        <f t="shared" si="4"/>
        <v>16222</v>
      </c>
      <c r="J37" s="323">
        <f t="shared" si="4"/>
        <v>79916</v>
      </c>
      <c r="K37" s="323">
        <f t="shared" si="4"/>
        <v>154026</v>
      </c>
      <c r="L37" s="323">
        <f t="shared" si="4"/>
        <v>726971</v>
      </c>
      <c r="M37" s="323">
        <f t="shared" si="4"/>
        <v>536</v>
      </c>
      <c r="N37" s="323">
        <f t="shared" si="4"/>
        <v>3322</v>
      </c>
      <c r="O37" s="323">
        <f t="shared" si="4"/>
        <v>421</v>
      </c>
      <c r="P37" s="323">
        <f t="shared" si="4"/>
        <v>2430</v>
      </c>
    </row>
  </sheetData>
  <mergeCells count="16">
    <mergeCell ref="A1:P1"/>
    <mergeCell ref="A2:P2"/>
    <mergeCell ref="A3:A5"/>
    <mergeCell ref="B3:B5"/>
    <mergeCell ref="C3:D4"/>
    <mergeCell ref="E3:F4"/>
    <mergeCell ref="G3:H4"/>
    <mergeCell ref="I3:J4"/>
    <mergeCell ref="K3:L4"/>
    <mergeCell ref="M3:N4"/>
    <mergeCell ref="O3:P4"/>
    <mergeCell ref="A23:B23"/>
    <mergeCell ref="A32:B32"/>
    <mergeCell ref="A34:B34"/>
    <mergeCell ref="A36:B36"/>
    <mergeCell ref="A37:B37"/>
  </mergeCells>
  <pageMargins left="0.25" right="0.25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topLeftCell="A16" workbookViewId="0">
      <selection sqref="A1:F39"/>
    </sheetView>
  </sheetViews>
  <sheetFormatPr defaultRowHeight="15"/>
  <cols>
    <col min="1" max="1" width="8" customWidth="1"/>
    <col min="2" max="2" width="15.7109375" customWidth="1"/>
    <col min="3" max="3" width="10.7109375" style="2" customWidth="1"/>
    <col min="4" max="4" width="16.42578125" style="406" customWidth="1"/>
    <col min="5" max="5" width="15.28515625" style="407" customWidth="1"/>
    <col min="6" max="6" width="13.140625" style="407" customWidth="1"/>
    <col min="8" max="8" width="10.42578125" customWidth="1"/>
    <col min="9" max="9" width="11.7109375" customWidth="1"/>
    <col min="10" max="10" width="16.5703125" customWidth="1"/>
    <col min="11" max="11" width="18.5703125" customWidth="1"/>
    <col min="12" max="12" width="15" bestFit="1" customWidth="1"/>
    <col min="13" max="13" width="8.42578125" customWidth="1"/>
    <col min="17" max="17" width="7.140625" customWidth="1"/>
    <col min="18" max="18" width="17.5703125" customWidth="1"/>
  </cols>
  <sheetData>
    <row r="1" spans="1:13" s="15" customFormat="1" ht="15" customHeight="1">
      <c r="A1" s="431">
        <v>50</v>
      </c>
      <c r="B1" s="431"/>
      <c r="C1" s="431"/>
      <c r="D1" s="431"/>
      <c r="E1" s="431"/>
      <c r="F1" s="431"/>
    </row>
    <row r="2" spans="1:13" ht="19.5">
      <c r="A2" s="434" t="s">
        <v>500</v>
      </c>
      <c r="B2" s="434"/>
      <c r="C2" s="434"/>
      <c r="D2" s="434"/>
      <c r="E2" s="434"/>
      <c r="F2" s="434"/>
    </row>
    <row r="3" spans="1:13" ht="19.5">
      <c r="A3" s="434" t="s">
        <v>474</v>
      </c>
      <c r="B3" s="434"/>
      <c r="C3" s="434"/>
      <c r="D3" s="434"/>
      <c r="E3" s="434"/>
      <c r="F3" s="434"/>
      <c r="I3" s="20"/>
      <c r="J3" s="20"/>
      <c r="K3" s="20"/>
      <c r="L3" s="20"/>
      <c r="M3" s="20"/>
    </row>
    <row r="4" spans="1:13" ht="39" customHeight="1">
      <c r="A4" s="85" t="s">
        <v>102</v>
      </c>
      <c r="B4" s="85" t="s">
        <v>0</v>
      </c>
      <c r="C4" s="85" t="s">
        <v>32</v>
      </c>
      <c r="D4" s="86" t="s">
        <v>1</v>
      </c>
      <c r="E4" s="372" t="s">
        <v>2</v>
      </c>
      <c r="F4" s="86" t="s">
        <v>3</v>
      </c>
    </row>
    <row r="5" spans="1:13">
      <c r="A5" s="87">
        <f>ROW(A1)</f>
        <v>1</v>
      </c>
      <c r="B5" s="87" t="s">
        <v>4</v>
      </c>
      <c r="C5" s="88">
        <v>1</v>
      </c>
      <c r="D5" s="399">
        <v>8649.26</v>
      </c>
      <c r="E5" s="399">
        <v>5283.83</v>
      </c>
      <c r="F5" s="400">
        <f>E5/D5*100</f>
        <v>61.089966078022861</v>
      </c>
      <c r="I5" s="73"/>
    </row>
    <row r="6" spans="1:13">
      <c r="A6" s="87">
        <f t="shared" ref="A6:A12" si="0">ROW(A2)</f>
        <v>2</v>
      </c>
      <c r="B6" s="41" t="s">
        <v>5</v>
      </c>
      <c r="C6" s="88">
        <v>6</v>
      </c>
      <c r="D6" s="399">
        <v>135667.95000000001</v>
      </c>
      <c r="E6" s="399">
        <v>28109.67</v>
      </c>
      <c r="F6" s="400">
        <f t="shared" ref="F6:F36" si="1">E6/D6*100</f>
        <v>20.719462481743108</v>
      </c>
      <c r="I6" s="73"/>
    </row>
    <row r="7" spans="1:13">
      <c r="A7" s="87">
        <f t="shared" si="0"/>
        <v>3</v>
      </c>
      <c r="B7" s="41" t="s">
        <v>6</v>
      </c>
      <c r="C7" s="88">
        <v>5</v>
      </c>
      <c r="D7" s="399">
        <v>18936</v>
      </c>
      <c r="E7" s="399">
        <v>5865</v>
      </c>
      <c r="F7" s="400">
        <f t="shared" si="1"/>
        <v>30.972750316856779</v>
      </c>
      <c r="I7" s="73"/>
    </row>
    <row r="8" spans="1:13">
      <c r="A8" s="87">
        <f t="shared" si="0"/>
        <v>4</v>
      </c>
      <c r="B8" s="41" t="s">
        <v>7</v>
      </c>
      <c r="C8" s="88">
        <v>1</v>
      </c>
      <c r="D8" s="399">
        <v>7021</v>
      </c>
      <c r="E8" s="399">
        <v>1854</v>
      </c>
      <c r="F8" s="400">
        <f t="shared" si="1"/>
        <v>26.406494801310355</v>
      </c>
      <c r="I8" s="73"/>
    </row>
    <row r="9" spans="1:13">
      <c r="A9" s="87">
        <f t="shared" si="0"/>
        <v>5</v>
      </c>
      <c r="B9" s="41" t="s">
        <v>8</v>
      </c>
      <c r="C9" s="88">
        <v>8</v>
      </c>
      <c r="D9" s="399">
        <v>25850.44</v>
      </c>
      <c r="E9" s="399">
        <v>13493</v>
      </c>
      <c r="F9" s="400">
        <f t="shared" si="1"/>
        <v>52.196403620209175</v>
      </c>
      <c r="I9" s="73"/>
    </row>
    <row r="10" spans="1:13">
      <c r="A10" s="87">
        <f t="shared" si="0"/>
        <v>6</v>
      </c>
      <c r="B10" s="41" t="s">
        <v>9</v>
      </c>
      <c r="C10" s="88">
        <v>8</v>
      </c>
      <c r="D10" s="399">
        <v>27524</v>
      </c>
      <c r="E10" s="399">
        <v>6022</v>
      </c>
      <c r="F10" s="400">
        <f t="shared" si="1"/>
        <v>21.879087341956112</v>
      </c>
      <c r="I10" s="73"/>
      <c r="K10" s="67"/>
      <c r="L10" s="67"/>
      <c r="M10" s="67"/>
    </row>
    <row r="11" spans="1:13">
      <c r="A11" s="87">
        <f t="shared" si="0"/>
        <v>7</v>
      </c>
      <c r="B11" s="41" t="s">
        <v>11</v>
      </c>
      <c r="C11" s="88">
        <v>2</v>
      </c>
      <c r="D11" s="399">
        <v>12884.55</v>
      </c>
      <c r="E11" s="399">
        <v>8132.74</v>
      </c>
      <c r="F11" s="400">
        <f t="shared" si="1"/>
        <v>63.120093445250326</v>
      </c>
      <c r="I11" s="74"/>
      <c r="K11" s="67"/>
      <c r="L11" s="67"/>
      <c r="M11" s="67"/>
    </row>
    <row r="12" spans="1:13">
      <c r="A12" s="87">
        <f t="shared" si="0"/>
        <v>8</v>
      </c>
      <c r="B12" s="41" t="s">
        <v>12</v>
      </c>
      <c r="C12" s="88">
        <v>1</v>
      </c>
      <c r="D12" s="399">
        <v>838.59</v>
      </c>
      <c r="E12" s="399">
        <v>407.64</v>
      </c>
      <c r="F12" s="400">
        <f t="shared" si="1"/>
        <v>48.610167066146744</v>
      </c>
      <c r="I12" s="73"/>
      <c r="K12" s="67"/>
      <c r="L12" s="67"/>
      <c r="M12" s="67"/>
    </row>
    <row r="13" spans="1:13" s="81" customFormat="1">
      <c r="A13" s="87">
        <f t="shared" ref="A13:A21" si="2">ROW(A9)</f>
        <v>9</v>
      </c>
      <c r="B13" s="96" t="s">
        <v>473</v>
      </c>
      <c r="C13" s="88">
        <v>10</v>
      </c>
      <c r="D13" s="399">
        <v>0</v>
      </c>
      <c r="E13" s="399">
        <v>0</v>
      </c>
      <c r="F13" s="400">
        <v>0</v>
      </c>
      <c r="I13" s="73"/>
    </row>
    <row r="14" spans="1:13">
      <c r="A14" s="87">
        <f t="shared" si="2"/>
        <v>10</v>
      </c>
      <c r="B14" s="41" t="s">
        <v>13</v>
      </c>
      <c r="C14" s="92">
        <v>1</v>
      </c>
      <c r="D14" s="399">
        <v>2773</v>
      </c>
      <c r="E14" s="399">
        <v>717</v>
      </c>
      <c r="F14" s="400">
        <f t="shared" si="1"/>
        <v>25.856473133790121</v>
      </c>
      <c r="I14" s="73"/>
      <c r="K14" s="67"/>
      <c r="L14" s="67"/>
      <c r="M14" s="67"/>
    </row>
    <row r="15" spans="1:13">
      <c r="A15" s="87">
        <f t="shared" si="2"/>
        <v>11</v>
      </c>
      <c r="B15" s="41" t="s">
        <v>14</v>
      </c>
      <c r="C15" s="88">
        <v>3</v>
      </c>
      <c r="D15" s="399">
        <v>26477.200000000001</v>
      </c>
      <c r="E15" s="399">
        <v>10451.9</v>
      </c>
      <c r="F15" s="400">
        <f t="shared" si="1"/>
        <v>39.475095553910535</v>
      </c>
      <c r="I15" s="74"/>
      <c r="K15" s="67"/>
      <c r="L15" s="67"/>
      <c r="M15" s="67"/>
    </row>
    <row r="16" spans="1:13">
      <c r="A16" s="87">
        <f t="shared" si="2"/>
        <v>12</v>
      </c>
      <c r="B16" s="41" t="s">
        <v>15</v>
      </c>
      <c r="C16" s="88">
        <v>1</v>
      </c>
      <c r="D16" s="399">
        <v>6852.33</v>
      </c>
      <c r="E16" s="399">
        <v>1039.1300000000001</v>
      </c>
      <c r="F16" s="400">
        <f t="shared" si="1"/>
        <v>15.164622836319911</v>
      </c>
      <c r="I16" s="73"/>
      <c r="K16" s="67"/>
      <c r="L16" s="67"/>
      <c r="M16" s="67"/>
    </row>
    <row r="17" spans="1:13">
      <c r="A17" s="87">
        <f t="shared" si="2"/>
        <v>13</v>
      </c>
      <c r="B17" s="41" t="s">
        <v>16</v>
      </c>
      <c r="C17" s="88">
        <v>61</v>
      </c>
      <c r="D17" s="399">
        <v>933789.32</v>
      </c>
      <c r="E17" s="399">
        <v>261569.75</v>
      </c>
      <c r="F17" s="400">
        <f t="shared" si="1"/>
        <v>28.011645067861775</v>
      </c>
      <c r="I17" s="73"/>
      <c r="K17" s="67"/>
      <c r="L17" s="67"/>
      <c r="M17" s="67"/>
    </row>
    <row r="18" spans="1:13">
      <c r="A18" s="87">
        <f t="shared" si="2"/>
        <v>14</v>
      </c>
      <c r="B18" s="41" t="s">
        <v>17</v>
      </c>
      <c r="C18" s="88">
        <v>2</v>
      </c>
      <c r="D18" s="399">
        <v>4468.87</v>
      </c>
      <c r="E18" s="399">
        <v>1873.71</v>
      </c>
      <c r="F18" s="400">
        <f t="shared" si="1"/>
        <v>41.928048925119775</v>
      </c>
      <c r="I18" s="73"/>
      <c r="K18" s="67"/>
      <c r="L18" s="67"/>
      <c r="M18" s="67"/>
    </row>
    <row r="19" spans="1:13">
      <c r="A19" s="87">
        <f t="shared" si="2"/>
        <v>15</v>
      </c>
      <c r="B19" s="41" t="s">
        <v>18</v>
      </c>
      <c r="C19" s="88">
        <v>4</v>
      </c>
      <c r="D19" s="399">
        <v>185.09</v>
      </c>
      <c r="E19" s="399">
        <v>70.5</v>
      </c>
      <c r="F19" s="400">
        <f t="shared" si="1"/>
        <v>38.089578043114159</v>
      </c>
      <c r="I19" s="73"/>
      <c r="K19" s="67"/>
      <c r="L19" s="67"/>
      <c r="M19" s="67"/>
    </row>
    <row r="20" spans="1:13">
      <c r="A20" s="87">
        <f t="shared" si="2"/>
        <v>16</v>
      </c>
      <c r="B20" s="41" t="s">
        <v>19</v>
      </c>
      <c r="C20" s="88">
        <v>2</v>
      </c>
      <c r="D20" s="399">
        <v>14466.13</v>
      </c>
      <c r="E20" s="399">
        <v>7817.5</v>
      </c>
      <c r="F20" s="400">
        <f t="shared" si="1"/>
        <v>54.0400231437157</v>
      </c>
      <c r="I20" s="73"/>
      <c r="K20" s="67"/>
      <c r="L20" s="67"/>
      <c r="M20" s="67"/>
    </row>
    <row r="21" spans="1:13">
      <c r="A21" s="87">
        <f t="shared" si="2"/>
        <v>17</v>
      </c>
      <c r="B21" s="41" t="s">
        <v>20</v>
      </c>
      <c r="C21" s="88">
        <v>1</v>
      </c>
      <c r="D21" s="399">
        <v>6548.51</v>
      </c>
      <c r="E21" s="399">
        <v>860.2</v>
      </c>
      <c r="F21" s="400">
        <f t="shared" si="1"/>
        <v>13.13581257415809</v>
      </c>
      <c r="I21" s="73"/>
      <c r="K21" s="67"/>
      <c r="L21" s="67"/>
      <c r="M21" s="67"/>
    </row>
    <row r="22" spans="1:13">
      <c r="A22" s="435" t="s">
        <v>127</v>
      </c>
      <c r="B22" s="436"/>
      <c r="C22" s="93">
        <f>SUM(C5:C21)</f>
        <v>117</v>
      </c>
      <c r="D22" s="396">
        <f>SUM(D5:D21)</f>
        <v>1232932.24</v>
      </c>
      <c r="E22" s="396">
        <f>SUM(E5:E21)</f>
        <v>353567.57000000007</v>
      </c>
      <c r="F22" s="397">
        <f t="shared" si="1"/>
        <v>28.676966870458354</v>
      </c>
      <c r="H22" s="69"/>
      <c r="I22" s="73"/>
      <c r="K22" s="67"/>
      <c r="L22" s="67"/>
      <c r="M22" s="67"/>
    </row>
    <row r="23" spans="1:13" s="1" customFormat="1">
      <c r="A23" s="41">
        <v>1</v>
      </c>
      <c r="B23" s="41" t="s">
        <v>24</v>
      </c>
      <c r="C23" s="88">
        <v>5</v>
      </c>
      <c r="D23" s="399">
        <v>35196.019999999997</v>
      </c>
      <c r="E23" s="399">
        <v>5267.97</v>
      </c>
      <c r="F23" s="400">
        <f t="shared" si="1"/>
        <v>14.967516213480959</v>
      </c>
      <c r="I23" s="75"/>
      <c r="K23" s="4"/>
      <c r="L23" s="4"/>
      <c r="M23" s="4"/>
    </row>
    <row r="24" spans="1:13" ht="17.25" customHeight="1">
      <c r="A24" s="41">
        <v>2</v>
      </c>
      <c r="B24" s="41" t="s">
        <v>26</v>
      </c>
      <c r="C24" s="88">
        <v>1</v>
      </c>
      <c r="D24" s="399">
        <v>6035</v>
      </c>
      <c r="E24" s="399">
        <v>75.8</v>
      </c>
      <c r="F24" s="400">
        <f t="shared" si="1"/>
        <v>1.256006628003314</v>
      </c>
      <c r="I24" s="73"/>
      <c r="K24" s="67"/>
      <c r="L24" s="67"/>
      <c r="M24" s="67"/>
    </row>
    <row r="25" spans="1:13" ht="15.75" customHeight="1">
      <c r="A25" s="41">
        <v>3</v>
      </c>
      <c r="B25" s="41" t="s">
        <v>21</v>
      </c>
      <c r="C25" s="88">
        <v>5</v>
      </c>
      <c r="D25" s="399">
        <v>35065.33</v>
      </c>
      <c r="E25" s="399">
        <v>11686.66</v>
      </c>
      <c r="F25" s="400">
        <f t="shared" si="1"/>
        <v>33.328247588144755</v>
      </c>
      <c r="I25" s="73"/>
      <c r="K25" s="67"/>
      <c r="L25" s="67"/>
      <c r="M25" s="67"/>
    </row>
    <row r="26" spans="1:13">
      <c r="A26" s="41">
        <v>4</v>
      </c>
      <c r="B26" s="41" t="s">
        <v>22</v>
      </c>
      <c r="C26" s="88">
        <v>6</v>
      </c>
      <c r="D26" s="399">
        <v>49503.040000000001</v>
      </c>
      <c r="E26" s="399">
        <v>5226.92</v>
      </c>
      <c r="F26" s="400">
        <f t="shared" si="1"/>
        <v>10.558785884664861</v>
      </c>
      <c r="I26" s="73"/>
      <c r="K26" s="67"/>
      <c r="L26" s="67"/>
      <c r="M26" s="67"/>
    </row>
    <row r="27" spans="1:13">
      <c r="A27" s="41">
        <v>5</v>
      </c>
      <c r="B27" s="41" t="s">
        <v>10</v>
      </c>
      <c r="C27" s="88">
        <v>1</v>
      </c>
      <c r="D27" s="399">
        <v>9295.15</v>
      </c>
      <c r="E27" s="399">
        <v>2554.46</v>
      </c>
      <c r="F27" s="400">
        <f t="shared" si="1"/>
        <v>27.481643652872734</v>
      </c>
      <c r="I27" s="73"/>
      <c r="K27" s="67"/>
      <c r="L27" s="67"/>
      <c r="M27" s="67"/>
    </row>
    <row r="28" spans="1:13" ht="15.75" customHeight="1">
      <c r="A28" s="41">
        <v>6</v>
      </c>
      <c r="B28" s="41" t="s">
        <v>23</v>
      </c>
      <c r="C28" s="88">
        <v>1</v>
      </c>
      <c r="D28" s="399">
        <v>8707</v>
      </c>
      <c r="E28" s="399">
        <v>3769</v>
      </c>
      <c r="F28" s="400">
        <f t="shared" si="1"/>
        <v>43.287010451360977</v>
      </c>
      <c r="I28" s="73"/>
      <c r="K28" s="67"/>
      <c r="L28" s="67"/>
      <c r="M28" s="67"/>
    </row>
    <row r="29" spans="1:13">
      <c r="A29" s="96">
        <v>7</v>
      </c>
      <c r="B29" s="97" t="s">
        <v>214</v>
      </c>
      <c r="C29" s="71">
        <v>5</v>
      </c>
      <c r="D29" s="401">
        <v>206.22</v>
      </c>
      <c r="E29" s="401">
        <v>1769.04</v>
      </c>
      <c r="F29" s="400">
        <f t="shared" si="1"/>
        <v>857.84114052953169</v>
      </c>
      <c r="I29" s="73"/>
      <c r="K29" s="67"/>
      <c r="L29" s="67"/>
      <c r="M29" s="67"/>
    </row>
    <row r="30" spans="1:13" s="67" customFormat="1">
      <c r="A30" s="97">
        <v>8</v>
      </c>
      <c r="B30" s="97" t="s">
        <v>25</v>
      </c>
      <c r="C30" s="88">
        <v>1</v>
      </c>
      <c r="D30" s="402">
        <v>19755.400000000001</v>
      </c>
      <c r="E30" s="402">
        <v>116.41</v>
      </c>
      <c r="F30" s="400">
        <f t="shared" si="1"/>
        <v>0.58925660831975046</v>
      </c>
      <c r="I30" s="72"/>
    </row>
    <row r="31" spans="1:13" s="14" customFormat="1">
      <c r="A31" s="437" t="s">
        <v>229</v>
      </c>
      <c r="B31" s="437"/>
      <c r="C31" s="101">
        <f>SUM(C23:C30)</f>
        <v>25</v>
      </c>
      <c r="D31" s="403">
        <f>SUM(D23:D30)</f>
        <v>163763.16</v>
      </c>
      <c r="E31" s="403">
        <f>SUM(E23:E30)</f>
        <v>30466.26</v>
      </c>
      <c r="F31" s="404">
        <f t="shared" si="1"/>
        <v>18.603854493281638</v>
      </c>
      <c r="H31" s="24"/>
      <c r="K31" s="67"/>
      <c r="L31" s="67"/>
      <c r="M31" s="67"/>
    </row>
    <row r="32" spans="1:13" s="1" customFormat="1" ht="18.75" customHeight="1">
      <c r="A32" s="87">
        <v>1</v>
      </c>
      <c r="B32" s="87" t="s">
        <v>27</v>
      </c>
      <c r="C32" s="88">
        <v>30</v>
      </c>
      <c r="D32" s="399">
        <v>69218.27</v>
      </c>
      <c r="E32" s="399">
        <v>19943.66</v>
      </c>
      <c r="F32" s="400">
        <f t="shared" si="1"/>
        <v>28.812710863764725</v>
      </c>
      <c r="K32" s="4"/>
      <c r="L32" s="4"/>
      <c r="M32" s="4"/>
    </row>
    <row r="33" spans="1:13">
      <c r="A33" s="435" t="s">
        <v>129</v>
      </c>
      <c r="B33" s="438"/>
      <c r="C33" s="93">
        <f>SUM(C32)</f>
        <v>30</v>
      </c>
      <c r="D33" s="162">
        <f>SUM(D32)</f>
        <v>69218.27</v>
      </c>
      <c r="E33" s="162">
        <f t="shared" ref="E33" si="3">SUM(E32)</f>
        <v>19943.66</v>
      </c>
      <c r="F33" s="397">
        <f t="shared" si="1"/>
        <v>28.812710863764725</v>
      </c>
      <c r="K33" s="67"/>
      <c r="L33" s="67"/>
      <c r="M33" s="67"/>
    </row>
    <row r="34" spans="1:13" s="4" customFormat="1" ht="20.25" customHeight="1">
      <c r="A34" s="46">
        <v>1</v>
      </c>
      <c r="B34" s="45" t="s">
        <v>28</v>
      </c>
      <c r="C34" s="88">
        <v>38</v>
      </c>
      <c r="D34" s="399">
        <v>32816.29</v>
      </c>
      <c r="E34" s="399">
        <v>32026.13</v>
      </c>
      <c r="F34" s="400">
        <f t="shared" si="1"/>
        <v>97.592171448996822</v>
      </c>
    </row>
    <row r="35" spans="1:13">
      <c r="A35" s="435" t="s">
        <v>226</v>
      </c>
      <c r="B35" s="439"/>
      <c r="C35" s="93">
        <v>38</v>
      </c>
      <c r="D35" s="162">
        <f>SUM(D34)</f>
        <v>32816.29</v>
      </c>
      <c r="E35" s="162">
        <f t="shared" ref="E35" si="4">SUM(E34)</f>
        <v>32026.13</v>
      </c>
      <c r="F35" s="397">
        <f t="shared" si="1"/>
        <v>97.592171448996822</v>
      </c>
      <c r="K35" s="67"/>
      <c r="L35" s="67"/>
      <c r="M35" s="67"/>
    </row>
    <row r="36" spans="1:13" s="80" customFormat="1" ht="18" customHeight="1">
      <c r="A36" s="435" t="s">
        <v>502</v>
      </c>
      <c r="B36" s="436"/>
      <c r="C36" s="93">
        <f>C22+C31+C33+C35</f>
        <v>210</v>
      </c>
      <c r="D36" s="396">
        <f t="shared" ref="D36:E36" si="5">D22+D31+D33+D35</f>
        <v>1498729.96</v>
      </c>
      <c r="E36" s="396">
        <f t="shared" si="5"/>
        <v>436003.62000000005</v>
      </c>
      <c r="F36" s="397">
        <f t="shared" si="1"/>
        <v>29.091539612646432</v>
      </c>
    </row>
    <row r="37" spans="1:13" s="1" customFormat="1" ht="15.75" customHeight="1">
      <c r="A37" s="435" t="s">
        <v>221</v>
      </c>
      <c r="B37" s="436"/>
      <c r="C37" s="102">
        <v>1</v>
      </c>
      <c r="D37" s="162">
        <v>0</v>
      </c>
      <c r="E37" s="405">
        <v>7133.56</v>
      </c>
      <c r="F37" s="397">
        <v>0</v>
      </c>
      <c r="K37" s="4"/>
      <c r="L37" s="4"/>
      <c r="M37" s="4"/>
    </row>
    <row r="38" spans="1:13" ht="18.75" customHeight="1">
      <c r="A38" s="435" t="s">
        <v>29</v>
      </c>
      <c r="B38" s="436"/>
      <c r="C38" s="102">
        <v>1</v>
      </c>
      <c r="D38" s="162">
        <v>0</v>
      </c>
      <c r="E38" s="405">
        <v>73028.929999999993</v>
      </c>
      <c r="F38" s="397">
        <v>0</v>
      </c>
      <c r="K38" s="67"/>
      <c r="L38" s="67"/>
      <c r="M38" s="67"/>
    </row>
    <row r="39" spans="1:13" s="369" customFormat="1" ht="21.75" customHeight="1">
      <c r="A39" s="432" t="s">
        <v>120</v>
      </c>
      <c r="B39" s="433"/>
      <c r="C39" s="368">
        <f>C22+C31+C33+C35</f>
        <v>210</v>
      </c>
      <c r="D39" s="396">
        <f>D22+D31+D33+D35</f>
        <v>1498729.96</v>
      </c>
      <c r="E39" s="396">
        <f>E22+E31+E33+E35+E37+E38</f>
        <v>516166.11000000004</v>
      </c>
      <c r="F39" s="397">
        <f>E39/D39*100</f>
        <v>34.440234316794474</v>
      </c>
      <c r="H39" s="370"/>
      <c r="I39" s="370"/>
      <c r="J39" s="370"/>
    </row>
    <row r="40" spans="1:13" s="1" customFormat="1">
      <c r="A40"/>
      <c r="B40"/>
      <c r="C40" s="2"/>
      <c r="D40" s="406"/>
      <c r="E40" s="407"/>
      <c r="F40" s="407"/>
      <c r="K40" s="4"/>
      <c r="L40" s="4"/>
      <c r="M40" s="4"/>
    </row>
    <row r="50" spans="9:13">
      <c r="I50" s="20"/>
      <c r="J50" s="20"/>
      <c r="K50" s="20"/>
      <c r="L50" s="20"/>
      <c r="M50" s="20"/>
    </row>
    <row r="51" spans="9:13">
      <c r="I51" s="20"/>
      <c r="J51" s="20"/>
      <c r="K51" s="20"/>
      <c r="L51" s="20"/>
      <c r="M51" s="20"/>
    </row>
    <row r="52" spans="9:13">
      <c r="I52" s="20"/>
      <c r="J52" s="20"/>
      <c r="K52" s="20"/>
      <c r="L52" s="20"/>
      <c r="M52" s="20"/>
    </row>
    <row r="53" spans="9:13">
      <c r="I53" s="20"/>
      <c r="J53" s="20"/>
      <c r="K53" s="20"/>
      <c r="L53" s="20"/>
      <c r="M53" s="20"/>
    </row>
    <row r="54" spans="9:13">
      <c r="I54" s="20"/>
      <c r="J54" s="20"/>
      <c r="K54" s="20"/>
      <c r="L54" s="20"/>
      <c r="M54" s="20"/>
    </row>
    <row r="60" spans="9:13" ht="37.5" customHeight="1"/>
    <row r="68" ht="37.5" customHeight="1"/>
    <row r="70" ht="37.5" customHeight="1"/>
    <row r="72" ht="56.25" customHeight="1"/>
    <row r="73" ht="37.5" customHeight="1"/>
  </sheetData>
  <sortState ref="U2:X9">
    <sortCondition ref="U2"/>
  </sortState>
  <mergeCells count="11">
    <mergeCell ref="A1:F1"/>
    <mergeCell ref="A39:B39"/>
    <mergeCell ref="A2:F2"/>
    <mergeCell ref="A3:F3"/>
    <mergeCell ref="A37:B37"/>
    <mergeCell ref="A38:B38"/>
    <mergeCell ref="A22:B22"/>
    <mergeCell ref="A31:B31"/>
    <mergeCell ref="A33:B33"/>
    <mergeCell ref="A35:B35"/>
    <mergeCell ref="A36:B36"/>
  </mergeCells>
  <pageMargins left="0.25" right="0.25" top="0.75" bottom="0.75" header="0.3" footer="0.3"/>
  <pageSetup paperSize="9" scale="11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sqref="A1:G35"/>
    </sheetView>
  </sheetViews>
  <sheetFormatPr defaultRowHeight="15"/>
  <cols>
    <col min="2" max="2" width="13.85546875" customWidth="1"/>
    <col min="3" max="4" width="15.140625" customWidth="1"/>
    <col min="5" max="5" width="12.42578125" customWidth="1"/>
    <col min="6" max="6" width="15.42578125" customWidth="1"/>
    <col min="7" max="7" width="12.7109375" customWidth="1"/>
  </cols>
  <sheetData>
    <row r="1" spans="1:8" s="350" customFormat="1" ht="21.75" customHeight="1">
      <c r="A1" s="429">
        <v>77</v>
      </c>
      <c r="B1" s="429"/>
      <c r="C1" s="429"/>
      <c r="D1" s="429"/>
      <c r="E1" s="429"/>
      <c r="F1" s="429"/>
      <c r="G1" s="429"/>
    </row>
    <row r="2" spans="1:8" ht="42" customHeight="1">
      <c r="A2" s="642" t="s">
        <v>541</v>
      </c>
      <c r="B2" s="642"/>
      <c r="C2" s="642"/>
      <c r="D2" s="642"/>
      <c r="E2" s="642"/>
      <c r="F2" s="642"/>
      <c r="G2" s="643"/>
      <c r="H2" s="20"/>
    </row>
    <row r="3" spans="1:8" ht="82.5" customHeight="1">
      <c r="A3" s="324" t="s">
        <v>299</v>
      </c>
      <c r="B3" s="324" t="s">
        <v>0</v>
      </c>
      <c r="C3" s="325" t="s">
        <v>542</v>
      </c>
      <c r="D3" s="325" t="s">
        <v>543</v>
      </c>
      <c r="E3" s="325" t="s">
        <v>544</v>
      </c>
      <c r="F3" s="325" t="s">
        <v>545</v>
      </c>
      <c r="G3" s="325" t="s">
        <v>546</v>
      </c>
    </row>
    <row r="4" spans="1:8">
      <c r="A4" s="84">
        <v>1</v>
      </c>
      <c r="B4" s="84" t="s">
        <v>4</v>
      </c>
      <c r="C4" s="319">
        <v>2003</v>
      </c>
      <c r="D4" s="319">
        <v>465</v>
      </c>
      <c r="E4" s="319">
        <v>522</v>
      </c>
      <c r="F4" s="319">
        <v>182</v>
      </c>
      <c r="G4" s="319">
        <v>182</v>
      </c>
    </row>
    <row r="5" spans="1:8">
      <c r="A5" s="84">
        <v>2</v>
      </c>
      <c r="B5" s="84" t="s">
        <v>5</v>
      </c>
      <c r="C5" s="319">
        <v>19464</v>
      </c>
      <c r="D5" s="319">
        <v>18691</v>
      </c>
      <c r="E5" s="319">
        <v>18036</v>
      </c>
      <c r="F5" s="319">
        <v>17598</v>
      </c>
      <c r="G5" s="319">
        <v>17598</v>
      </c>
    </row>
    <row r="6" spans="1:8">
      <c r="A6" s="84">
        <v>3</v>
      </c>
      <c r="B6" s="84" t="s">
        <v>6</v>
      </c>
      <c r="C6" s="319">
        <v>18500</v>
      </c>
      <c r="D6" s="319">
        <v>14600</v>
      </c>
      <c r="E6" s="319">
        <v>9700</v>
      </c>
      <c r="F6" s="319">
        <v>10600</v>
      </c>
      <c r="G6" s="319">
        <v>10600</v>
      </c>
    </row>
    <row r="7" spans="1:8">
      <c r="A7" s="84">
        <v>4</v>
      </c>
      <c r="B7" s="84" t="s">
        <v>7</v>
      </c>
      <c r="C7" s="319">
        <v>2783</v>
      </c>
      <c r="D7" s="319">
        <v>2321</v>
      </c>
      <c r="E7" s="319">
        <v>1632</v>
      </c>
      <c r="F7" s="319">
        <v>1123</v>
      </c>
      <c r="G7" s="319">
        <v>972</v>
      </c>
    </row>
    <row r="8" spans="1:8">
      <c r="A8" s="84">
        <v>5</v>
      </c>
      <c r="B8" s="84" t="s">
        <v>8</v>
      </c>
      <c r="C8" s="319">
        <v>9822</v>
      </c>
      <c r="D8" s="319">
        <v>7597</v>
      </c>
      <c r="E8" s="319">
        <v>3939</v>
      </c>
      <c r="F8" s="319">
        <v>2499</v>
      </c>
      <c r="G8" s="319">
        <v>2300</v>
      </c>
    </row>
    <row r="9" spans="1:8">
      <c r="A9" s="84">
        <v>6</v>
      </c>
      <c r="B9" s="84" t="s">
        <v>9</v>
      </c>
      <c r="C9" s="319">
        <v>51282</v>
      </c>
      <c r="D9" s="319">
        <v>36322</v>
      </c>
      <c r="E9" s="319">
        <v>21939</v>
      </c>
      <c r="F9" s="319">
        <v>16865</v>
      </c>
      <c r="G9" s="319">
        <v>8891</v>
      </c>
    </row>
    <row r="10" spans="1:8">
      <c r="A10" s="84">
        <v>7</v>
      </c>
      <c r="B10" s="84" t="s">
        <v>11</v>
      </c>
      <c r="C10" s="319">
        <v>6621</v>
      </c>
      <c r="D10" s="319">
        <v>4781</v>
      </c>
      <c r="E10" s="319">
        <v>2297</v>
      </c>
      <c r="F10" s="319">
        <v>2563</v>
      </c>
      <c r="G10" s="319">
        <v>1886</v>
      </c>
    </row>
    <row r="11" spans="1:8">
      <c r="A11" s="84">
        <v>8</v>
      </c>
      <c r="B11" s="84" t="s">
        <v>473</v>
      </c>
      <c r="C11" s="320">
        <v>0</v>
      </c>
      <c r="D11" s="320">
        <v>0</v>
      </c>
      <c r="E11" s="320">
        <v>0</v>
      </c>
      <c r="F11" s="320">
        <v>0</v>
      </c>
      <c r="G11" s="320">
        <v>0</v>
      </c>
    </row>
    <row r="12" spans="1:8">
      <c r="A12" s="84">
        <v>9</v>
      </c>
      <c r="B12" s="84" t="s">
        <v>12</v>
      </c>
      <c r="C12" s="319">
        <v>1679</v>
      </c>
      <c r="D12" s="319">
        <v>895</v>
      </c>
      <c r="E12" s="319">
        <v>467</v>
      </c>
      <c r="F12" s="319">
        <v>763</v>
      </c>
      <c r="G12" s="319">
        <v>632</v>
      </c>
    </row>
    <row r="13" spans="1:8">
      <c r="A13" s="84">
        <v>10</v>
      </c>
      <c r="B13" s="84" t="s">
        <v>13</v>
      </c>
      <c r="C13" s="319">
        <v>3347</v>
      </c>
      <c r="D13" s="319">
        <v>3168</v>
      </c>
      <c r="E13" s="319">
        <v>1407</v>
      </c>
      <c r="F13" s="319">
        <v>1596</v>
      </c>
      <c r="G13" s="319">
        <v>1596</v>
      </c>
    </row>
    <row r="14" spans="1:8">
      <c r="A14" s="84">
        <v>11</v>
      </c>
      <c r="B14" s="84" t="s">
        <v>14</v>
      </c>
      <c r="C14" s="319">
        <v>7177</v>
      </c>
      <c r="D14" s="319">
        <v>6844</v>
      </c>
      <c r="E14" s="319">
        <v>2706</v>
      </c>
      <c r="F14" s="319">
        <v>6800</v>
      </c>
      <c r="G14" s="319">
        <v>5000</v>
      </c>
    </row>
    <row r="15" spans="1:8">
      <c r="A15" s="84">
        <v>12</v>
      </c>
      <c r="B15" s="84" t="s">
        <v>15</v>
      </c>
      <c r="C15" s="319">
        <v>1225</v>
      </c>
      <c r="D15" s="319">
        <v>1141</v>
      </c>
      <c r="E15" s="319">
        <v>986</v>
      </c>
      <c r="F15" s="319">
        <v>763</v>
      </c>
      <c r="G15" s="319">
        <v>763</v>
      </c>
    </row>
    <row r="16" spans="1:8">
      <c r="A16" s="84">
        <v>13</v>
      </c>
      <c r="B16" s="84" t="s">
        <v>16</v>
      </c>
      <c r="C16" s="319">
        <v>206790</v>
      </c>
      <c r="D16" s="319">
        <v>169387</v>
      </c>
      <c r="E16" s="319">
        <v>88634</v>
      </c>
      <c r="F16" s="319">
        <v>228650</v>
      </c>
      <c r="G16" s="319">
        <v>93917</v>
      </c>
    </row>
    <row r="17" spans="1:7">
      <c r="A17" s="84">
        <v>14</v>
      </c>
      <c r="B17" s="84" t="s">
        <v>17</v>
      </c>
      <c r="C17" s="319">
        <v>8852</v>
      </c>
      <c r="D17" s="319">
        <v>6895</v>
      </c>
      <c r="E17" s="319">
        <v>6254</v>
      </c>
      <c r="F17" s="319">
        <v>2145</v>
      </c>
      <c r="G17" s="319">
        <v>2041</v>
      </c>
    </row>
    <row r="18" spans="1:7">
      <c r="A18" s="84">
        <v>15</v>
      </c>
      <c r="B18" s="84" t="s">
        <v>18</v>
      </c>
      <c r="C18" s="319">
        <v>0</v>
      </c>
      <c r="D18" s="319">
        <v>0</v>
      </c>
      <c r="E18" s="319">
        <v>0</v>
      </c>
      <c r="F18" s="319">
        <v>0</v>
      </c>
      <c r="G18" s="319">
        <v>0</v>
      </c>
    </row>
    <row r="19" spans="1:7">
      <c r="A19" s="84">
        <v>16</v>
      </c>
      <c r="B19" s="84" t="s">
        <v>19</v>
      </c>
      <c r="C19" s="319">
        <v>7440</v>
      </c>
      <c r="D19" s="319">
        <v>6320</v>
      </c>
      <c r="E19" s="319">
        <v>2280</v>
      </c>
      <c r="F19" s="319">
        <v>4720</v>
      </c>
      <c r="G19" s="319">
        <v>4720</v>
      </c>
    </row>
    <row r="20" spans="1:7">
      <c r="A20" s="84">
        <v>17</v>
      </c>
      <c r="B20" s="84" t="s">
        <v>20</v>
      </c>
      <c r="C20" s="319">
        <v>2834</v>
      </c>
      <c r="D20" s="319">
        <v>470</v>
      </c>
      <c r="E20" s="319">
        <v>1069</v>
      </c>
      <c r="F20" s="319">
        <v>1315</v>
      </c>
      <c r="G20" s="319">
        <v>1315</v>
      </c>
    </row>
    <row r="21" spans="1:7">
      <c r="A21" s="629" t="s">
        <v>127</v>
      </c>
      <c r="B21" s="629"/>
      <c r="C21" s="326">
        <f>SUM(C4:C20)</f>
        <v>349819</v>
      </c>
      <c r="D21" s="326">
        <f>SUM(D4:D20)</f>
        <v>279897</v>
      </c>
      <c r="E21" s="326">
        <f>SUM(E4:E20)</f>
        <v>161868</v>
      </c>
      <c r="F21" s="326">
        <f>SUM(F4:F20)</f>
        <v>298182</v>
      </c>
      <c r="G21" s="326">
        <f>SUM(G4:G20)</f>
        <v>152413</v>
      </c>
    </row>
    <row r="22" spans="1:7">
      <c r="A22" s="84">
        <v>1</v>
      </c>
      <c r="B22" s="84" t="s">
        <v>24</v>
      </c>
      <c r="C22" s="319">
        <v>11281</v>
      </c>
      <c r="D22" s="319">
        <v>7229</v>
      </c>
      <c r="E22" s="319">
        <v>9770</v>
      </c>
      <c r="F22" s="319">
        <v>0</v>
      </c>
      <c r="G22" s="319">
        <v>0</v>
      </c>
    </row>
    <row r="23" spans="1:7" ht="15.75" customHeight="1">
      <c r="A23" s="84">
        <v>2</v>
      </c>
      <c r="B23" s="84" t="s">
        <v>26</v>
      </c>
      <c r="C23" s="319">
        <v>1578</v>
      </c>
      <c r="D23" s="319">
        <v>1577</v>
      </c>
      <c r="E23" s="319">
        <v>2</v>
      </c>
      <c r="F23" s="319">
        <v>858</v>
      </c>
      <c r="G23" s="319">
        <v>858</v>
      </c>
    </row>
    <row r="24" spans="1:7">
      <c r="A24" s="84">
        <v>3</v>
      </c>
      <c r="B24" s="84" t="s">
        <v>21</v>
      </c>
      <c r="C24" s="319">
        <v>9126</v>
      </c>
      <c r="D24" s="319">
        <v>8941</v>
      </c>
      <c r="E24" s="319">
        <v>6040</v>
      </c>
      <c r="F24" s="319">
        <v>1037</v>
      </c>
      <c r="G24" s="319">
        <v>461</v>
      </c>
    </row>
    <row r="25" spans="1:7">
      <c r="A25" s="84">
        <v>4</v>
      </c>
      <c r="B25" s="84" t="s">
        <v>22</v>
      </c>
      <c r="C25" s="319">
        <v>653433</v>
      </c>
      <c r="D25" s="319">
        <v>525849</v>
      </c>
      <c r="E25" s="319">
        <v>608547</v>
      </c>
      <c r="F25" s="319">
        <v>0</v>
      </c>
      <c r="G25" s="319">
        <v>0</v>
      </c>
    </row>
    <row r="26" spans="1:7">
      <c r="A26" s="84">
        <v>5</v>
      </c>
      <c r="B26" s="84" t="s">
        <v>10</v>
      </c>
      <c r="C26" s="319">
        <v>4745</v>
      </c>
      <c r="D26" s="319">
        <v>4745</v>
      </c>
      <c r="E26" s="319">
        <v>2157</v>
      </c>
      <c r="F26" s="319">
        <v>1670</v>
      </c>
      <c r="G26" s="319">
        <v>1670</v>
      </c>
    </row>
    <row r="27" spans="1:7">
      <c r="A27" s="84">
        <v>6</v>
      </c>
      <c r="B27" s="84" t="s">
        <v>23</v>
      </c>
      <c r="C27" s="319">
        <v>0</v>
      </c>
      <c r="D27" s="319">
        <v>0</v>
      </c>
      <c r="E27" s="319">
        <v>0</v>
      </c>
      <c r="F27" s="319">
        <v>0</v>
      </c>
      <c r="G27" s="319">
        <v>0</v>
      </c>
    </row>
    <row r="28" spans="1:7">
      <c r="A28" s="84">
        <v>7</v>
      </c>
      <c r="B28" s="84" t="s">
        <v>214</v>
      </c>
      <c r="C28" s="319">
        <v>0</v>
      </c>
      <c r="D28" s="319">
        <v>0</v>
      </c>
      <c r="E28" s="319">
        <v>0</v>
      </c>
      <c r="F28" s="319">
        <v>0</v>
      </c>
      <c r="G28" s="319">
        <v>0</v>
      </c>
    </row>
    <row r="29" spans="1:7">
      <c r="A29" s="84">
        <v>8</v>
      </c>
      <c r="B29" s="84" t="s">
        <v>25</v>
      </c>
      <c r="C29" s="319">
        <v>733</v>
      </c>
      <c r="D29" s="319">
        <v>733</v>
      </c>
      <c r="E29" s="319">
        <v>599</v>
      </c>
      <c r="F29" s="319">
        <v>45</v>
      </c>
      <c r="G29" s="319">
        <v>10</v>
      </c>
    </row>
    <row r="30" spans="1:7">
      <c r="A30" s="440" t="s">
        <v>128</v>
      </c>
      <c r="B30" s="440"/>
      <c r="C30" s="326">
        <f>SUM(C22:C29)</f>
        <v>680896</v>
      </c>
      <c r="D30" s="326">
        <f>SUM(D22:D29)</f>
        <v>549074</v>
      </c>
      <c r="E30" s="326">
        <f>SUM(E22:E29)</f>
        <v>627115</v>
      </c>
      <c r="F30" s="326">
        <f>SUM(F22:F29)</f>
        <v>3610</v>
      </c>
      <c r="G30" s="326">
        <f>SUM(G22:G29)</f>
        <v>2999</v>
      </c>
    </row>
    <row r="31" spans="1:7">
      <c r="A31" s="84">
        <v>1</v>
      </c>
      <c r="B31" s="84" t="s">
        <v>27</v>
      </c>
      <c r="C31" s="319">
        <v>106215</v>
      </c>
      <c r="D31" s="319">
        <v>57306</v>
      </c>
      <c r="E31" s="319">
        <v>79236</v>
      </c>
      <c r="F31" s="319">
        <v>42582</v>
      </c>
      <c r="G31" s="319">
        <v>42582</v>
      </c>
    </row>
    <row r="32" spans="1:7">
      <c r="A32" s="440" t="s">
        <v>129</v>
      </c>
      <c r="B32" s="440"/>
      <c r="C32" s="326">
        <f>C31</f>
        <v>106215</v>
      </c>
      <c r="D32" s="326">
        <f>D31</f>
        <v>57306</v>
      </c>
      <c r="E32" s="326">
        <f>E31</f>
        <v>79236</v>
      </c>
      <c r="F32" s="326">
        <f>F31</f>
        <v>42582</v>
      </c>
      <c r="G32" s="326">
        <f>G31</f>
        <v>42582</v>
      </c>
    </row>
    <row r="33" spans="1:7">
      <c r="A33" s="84">
        <v>1</v>
      </c>
      <c r="B33" s="84" t="s">
        <v>28</v>
      </c>
      <c r="C33" s="319">
        <v>209040</v>
      </c>
      <c r="D33" s="319">
        <v>15596</v>
      </c>
      <c r="E33" s="319">
        <v>95403</v>
      </c>
      <c r="F33" s="319">
        <v>14800</v>
      </c>
      <c r="G33" s="319">
        <v>14800</v>
      </c>
    </row>
    <row r="34" spans="1:7">
      <c r="A34" s="440" t="s">
        <v>226</v>
      </c>
      <c r="B34" s="440"/>
      <c r="C34" s="313">
        <f>C33</f>
        <v>209040</v>
      </c>
      <c r="D34" s="313">
        <f>D33</f>
        <v>15596</v>
      </c>
      <c r="E34" s="313">
        <f>E33</f>
        <v>95403</v>
      </c>
      <c r="F34" s="313">
        <f>F33</f>
        <v>14800</v>
      </c>
      <c r="G34" s="313">
        <f>G33</f>
        <v>14800</v>
      </c>
    </row>
    <row r="35" spans="1:7">
      <c r="A35" s="440" t="s">
        <v>120</v>
      </c>
      <c r="B35" s="440"/>
      <c r="C35" s="326">
        <f>C21+C30+C32+C34</f>
        <v>1345970</v>
      </c>
      <c r="D35" s="326">
        <f>D21+D30+D32+D34</f>
        <v>901873</v>
      </c>
      <c r="E35" s="326">
        <f>E21+E30+E32+E34</f>
        <v>963622</v>
      </c>
      <c r="F35" s="326">
        <f>F21+F30+F32+F34</f>
        <v>359174</v>
      </c>
      <c r="G35" s="326">
        <f>G21+G30+G32+G34</f>
        <v>212794</v>
      </c>
    </row>
  </sheetData>
  <mergeCells count="7">
    <mergeCell ref="A1:G1"/>
    <mergeCell ref="A35:B35"/>
    <mergeCell ref="A2:G2"/>
    <mergeCell ref="A21:B21"/>
    <mergeCell ref="A30:B30"/>
    <mergeCell ref="A32:B32"/>
    <mergeCell ref="A34:B34"/>
  </mergeCells>
  <printOptions gridLines="1"/>
  <pageMargins left="0.5" right="0.25" top="0.75" bottom="0.75" header="0.3" footer="0.3"/>
  <pageSetup scale="10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sqref="A1:G35"/>
    </sheetView>
  </sheetViews>
  <sheetFormatPr defaultRowHeight="15"/>
  <cols>
    <col min="1" max="1" width="6.28515625" customWidth="1"/>
    <col min="2" max="2" width="11.7109375" customWidth="1"/>
    <col min="3" max="3" width="9.140625" style="2"/>
    <col min="4" max="4" width="15.5703125" customWidth="1"/>
    <col min="5" max="5" width="21" customWidth="1"/>
    <col min="6" max="6" width="14" customWidth="1"/>
    <col min="7" max="7" width="13.42578125" customWidth="1"/>
  </cols>
  <sheetData>
    <row r="1" spans="1:7" s="350" customFormat="1">
      <c r="A1" s="484">
        <v>78</v>
      </c>
      <c r="B1" s="484"/>
      <c r="C1" s="484"/>
      <c r="D1" s="484"/>
      <c r="E1" s="484"/>
      <c r="F1" s="484"/>
      <c r="G1" s="484"/>
    </row>
    <row r="2" spans="1:7" ht="19.5">
      <c r="A2" s="644" t="s">
        <v>547</v>
      </c>
      <c r="B2" s="644"/>
      <c r="C2" s="644"/>
      <c r="D2" s="644"/>
      <c r="E2" s="644"/>
      <c r="F2" s="644"/>
      <c r="G2" s="644"/>
    </row>
    <row r="3" spans="1:7" ht="30">
      <c r="A3" s="324" t="s">
        <v>299</v>
      </c>
      <c r="B3" s="324" t="s">
        <v>0</v>
      </c>
      <c r="C3" s="327" t="s">
        <v>83</v>
      </c>
      <c r="D3" s="327" t="s">
        <v>548</v>
      </c>
      <c r="E3" s="328" t="s">
        <v>549</v>
      </c>
      <c r="F3" s="327" t="s">
        <v>550</v>
      </c>
      <c r="G3" s="328" t="s">
        <v>551</v>
      </c>
    </row>
    <row r="4" spans="1:7">
      <c r="A4" s="84">
        <v>1</v>
      </c>
      <c r="B4" s="84" t="s">
        <v>4</v>
      </c>
      <c r="C4" s="354">
        <v>1</v>
      </c>
      <c r="D4" s="330">
        <v>0</v>
      </c>
      <c r="E4" s="330">
        <v>0</v>
      </c>
      <c r="F4" s="330">
        <v>0</v>
      </c>
      <c r="G4" s="330">
        <v>0</v>
      </c>
    </row>
    <row r="5" spans="1:7">
      <c r="A5" s="84">
        <v>2</v>
      </c>
      <c r="B5" s="84" t="s">
        <v>5</v>
      </c>
      <c r="C5" s="354">
        <v>1</v>
      </c>
      <c r="D5" s="330">
        <v>239</v>
      </c>
      <c r="E5" s="330">
        <v>581.58000000000004</v>
      </c>
      <c r="F5" s="330">
        <v>231</v>
      </c>
      <c r="G5" s="330">
        <v>394.74</v>
      </c>
    </row>
    <row r="6" spans="1:7">
      <c r="A6" s="84">
        <v>3</v>
      </c>
      <c r="B6" s="84" t="s">
        <v>6</v>
      </c>
      <c r="C6" s="355">
        <v>2</v>
      </c>
      <c r="D6" s="330">
        <v>0</v>
      </c>
      <c r="E6" s="330">
        <v>0</v>
      </c>
      <c r="F6" s="330">
        <v>0</v>
      </c>
      <c r="G6" s="330">
        <v>0</v>
      </c>
    </row>
    <row r="7" spans="1:7">
      <c r="A7" s="84">
        <v>4</v>
      </c>
      <c r="B7" s="84" t="s">
        <v>7</v>
      </c>
      <c r="C7" s="354">
        <v>1</v>
      </c>
      <c r="D7" s="330">
        <v>0</v>
      </c>
      <c r="E7" s="330">
        <v>0</v>
      </c>
      <c r="F7" s="330">
        <v>0</v>
      </c>
      <c r="G7" s="330">
        <v>0</v>
      </c>
    </row>
    <row r="8" spans="1:7">
      <c r="A8" s="84">
        <v>5</v>
      </c>
      <c r="B8" s="84" t="s">
        <v>8</v>
      </c>
      <c r="C8" s="354">
        <v>6</v>
      </c>
      <c r="D8" s="330">
        <v>1</v>
      </c>
      <c r="E8" s="330">
        <v>1.9</v>
      </c>
      <c r="F8" s="330">
        <v>2</v>
      </c>
      <c r="G8" s="330">
        <v>5.66</v>
      </c>
    </row>
    <row r="9" spans="1:7">
      <c r="A9" s="84">
        <v>6</v>
      </c>
      <c r="B9" s="84" t="s">
        <v>9</v>
      </c>
      <c r="C9" s="354">
        <v>5</v>
      </c>
      <c r="D9" s="330">
        <v>3</v>
      </c>
      <c r="E9" s="330">
        <v>1.3</v>
      </c>
      <c r="F9" s="330">
        <v>4</v>
      </c>
      <c r="G9" s="330">
        <v>3.6</v>
      </c>
    </row>
    <row r="10" spans="1:7">
      <c r="A10" s="84">
        <v>7</v>
      </c>
      <c r="B10" s="84" t="s">
        <v>11</v>
      </c>
      <c r="C10" s="354">
        <v>1</v>
      </c>
      <c r="D10" s="330">
        <v>0</v>
      </c>
      <c r="E10" s="330">
        <v>0</v>
      </c>
      <c r="F10" s="330">
        <v>0</v>
      </c>
      <c r="G10" s="330">
        <v>0</v>
      </c>
    </row>
    <row r="11" spans="1:7">
      <c r="A11" s="84">
        <v>8</v>
      </c>
      <c r="B11" s="84" t="s">
        <v>12</v>
      </c>
      <c r="C11" s="354">
        <v>1</v>
      </c>
      <c r="D11" s="330">
        <v>0</v>
      </c>
      <c r="E11" s="330">
        <v>0</v>
      </c>
      <c r="F11" s="330">
        <v>0</v>
      </c>
      <c r="G11" s="330">
        <v>0</v>
      </c>
    </row>
    <row r="12" spans="1:7">
      <c r="A12" s="84">
        <v>9</v>
      </c>
      <c r="B12" s="84" t="s">
        <v>473</v>
      </c>
      <c r="C12" s="354">
        <v>0</v>
      </c>
      <c r="D12" s="331">
        <v>0</v>
      </c>
      <c r="E12" s="331">
        <v>0</v>
      </c>
      <c r="F12" s="331">
        <v>0</v>
      </c>
      <c r="G12" s="331">
        <v>0</v>
      </c>
    </row>
    <row r="13" spans="1:7">
      <c r="A13" s="84">
        <v>10</v>
      </c>
      <c r="B13" s="84" t="s">
        <v>13</v>
      </c>
      <c r="C13" s="354">
        <v>1</v>
      </c>
      <c r="D13" s="330">
        <v>0</v>
      </c>
      <c r="E13" s="330">
        <v>0</v>
      </c>
      <c r="F13" s="330">
        <v>0</v>
      </c>
      <c r="G13" s="330">
        <v>0</v>
      </c>
    </row>
    <row r="14" spans="1:7">
      <c r="A14" s="84">
        <v>11</v>
      </c>
      <c r="B14" s="84" t="s">
        <v>14</v>
      </c>
      <c r="C14" s="354">
        <v>1</v>
      </c>
      <c r="D14" s="330">
        <v>2</v>
      </c>
      <c r="E14" s="330">
        <v>1.85</v>
      </c>
      <c r="F14" s="330">
        <v>2</v>
      </c>
      <c r="G14" s="330">
        <v>1.8</v>
      </c>
    </row>
    <row r="15" spans="1:7">
      <c r="A15" s="84">
        <v>12</v>
      </c>
      <c r="B15" s="84" t="s">
        <v>15</v>
      </c>
      <c r="C15" s="354">
        <v>1</v>
      </c>
      <c r="D15" s="330">
        <v>0</v>
      </c>
      <c r="E15" s="330">
        <v>0</v>
      </c>
      <c r="F15" s="330">
        <v>0</v>
      </c>
      <c r="G15" s="330">
        <v>0</v>
      </c>
    </row>
    <row r="16" spans="1:7">
      <c r="A16" s="84">
        <v>13</v>
      </c>
      <c r="B16" s="84" t="s">
        <v>16</v>
      </c>
      <c r="C16" s="354">
        <v>39</v>
      </c>
      <c r="D16" s="330">
        <v>0</v>
      </c>
      <c r="E16" s="330">
        <v>0</v>
      </c>
      <c r="F16" s="330">
        <v>3</v>
      </c>
      <c r="G16" s="330">
        <v>2.19</v>
      </c>
    </row>
    <row r="17" spans="1:7">
      <c r="A17" s="84">
        <v>14</v>
      </c>
      <c r="B17" s="84" t="s">
        <v>17</v>
      </c>
      <c r="C17" s="354">
        <v>1</v>
      </c>
      <c r="D17" s="330">
        <v>0</v>
      </c>
      <c r="E17" s="330">
        <v>0</v>
      </c>
      <c r="F17" s="330">
        <v>1</v>
      </c>
      <c r="G17" s="330">
        <v>3.75</v>
      </c>
    </row>
    <row r="18" spans="1:7">
      <c r="A18" s="84">
        <v>15</v>
      </c>
      <c r="B18" s="84" t="s">
        <v>18</v>
      </c>
      <c r="C18" s="354">
        <v>2</v>
      </c>
      <c r="D18" s="330">
        <v>0</v>
      </c>
      <c r="E18" s="330">
        <v>0</v>
      </c>
      <c r="F18" s="330">
        <v>0</v>
      </c>
      <c r="G18" s="330">
        <v>0</v>
      </c>
    </row>
    <row r="19" spans="1:7">
      <c r="A19" s="84">
        <v>16</v>
      </c>
      <c r="B19" s="84" t="s">
        <v>19</v>
      </c>
      <c r="C19" s="356">
        <v>1</v>
      </c>
      <c r="D19" s="330">
        <v>0</v>
      </c>
      <c r="E19" s="330">
        <v>0</v>
      </c>
      <c r="F19" s="330">
        <v>0</v>
      </c>
      <c r="G19" s="330">
        <v>0</v>
      </c>
    </row>
    <row r="20" spans="1:7">
      <c r="A20" s="84">
        <v>17</v>
      </c>
      <c r="B20" s="84" t="s">
        <v>20</v>
      </c>
      <c r="C20" s="354">
        <v>1</v>
      </c>
      <c r="D20" s="330">
        <v>0</v>
      </c>
      <c r="E20" s="330">
        <v>0</v>
      </c>
      <c r="F20" s="330">
        <v>0</v>
      </c>
      <c r="G20" s="330">
        <v>0</v>
      </c>
    </row>
    <row r="21" spans="1:7">
      <c r="A21" s="629" t="s">
        <v>127</v>
      </c>
      <c r="B21" s="629"/>
      <c r="C21" s="357">
        <f>SUM(C4:C20)</f>
        <v>65</v>
      </c>
      <c r="D21" s="326">
        <f t="shared" ref="D21:G21" si="0">SUM(D4:D20)</f>
        <v>245</v>
      </c>
      <c r="E21" s="326">
        <f t="shared" si="0"/>
        <v>586.63</v>
      </c>
      <c r="F21" s="326">
        <f t="shared" si="0"/>
        <v>243</v>
      </c>
      <c r="G21" s="326">
        <f t="shared" si="0"/>
        <v>411.74000000000007</v>
      </c>
    </row>
    <row r="22" spans="1:7">
      <c r="A22" s="84">
        <v>1</v>
      </c>
      <c r="B22" s="84" t="s">
        <v>24</v>
      </c>
      <c r="C22" s="354">
        <v>3</v>
      </c>
      <c r="D22" s="329">
        <v>0</v>
      </c>
      <c r="E22" s="332">
        <v>0</v>
      </c>
      <c r="F22" s="329">
        <v>0</v>
      </c>
      <c r="G22" s="332">
        <v>0</v>
      </c>
    </row>
    <row r="23" spans="1:7" ht="18" customHeight="1">
      <c r="A23" s="84">
        <v>2</v>
      </c>
      <c r="B23" s="84" t="s">
        <v>26</v>
      </c>
      <c r="C23" s="354">
        <v>0</v>
      </c>
      <c r="D23" s="329">
        <v>0</v>
      </c>
      <c r="E23" s="332">
        <v>0</v>
      </c>
      <c r="F23" s="329">
        <v>0</v>
      </c>
      <c r="G23" s="332">
        <v>0</v>
      </c>
    </row>
    <row r="24" spans="1:7">
      <c r="A24" s="84">
        <v>3</v>
      </c>
      <c r="B24" s="84" t="s">
        <v>21</v>
      </c>
      <c r="C24" s="354">
        <v>3</v>
      </c>
      <c r="D24" s="329">
        <v>0</v>
      </c>
      <c r="E24" s="332">
        <v>0</v>
      </c>
      <c r="F24" s="329">
        <v>0</v>
      </c>
      <c r="G24" s="332">
        <v>0</v>
      </c>
    </row>
    <row r="25" spans="1:7">
      <c r="A25" s="84">
        <v>4</v>
      </c>
      <c r="B25" s="84" t="s">
        <v>22</v>
      </c>
      <c r="C25" s="354">
        <v>3</v>
      </c>
      <c r="D25" s="329">
        <v>0</v>
      </c>
      <c r="E25" s="332">
        <v>0</v>
      </c>
      <c r="F25" s="329">
        <v>0</v>
      </c>
      <c r="G25" s="332">
        <v>0</v>
      </c>
    </row>
    <row r="26" spans="1:7">
      <c r="A26" s="84">
        <v>5</v>
      </c>
      <c r="B26" s="84" t="s">
        <v>10</v>
      </c>
      <c r="C26" s="354">
        <v>1</v>
      </c>
      <c r="D26" s="329">
        <v>0</v>
      </c>
      <c r="E26" s="332">
        <v>0</v>
      </c>
      <c r="F26" s="329">
        <v>0</v>
      </c>
      <c r="G26" s="332">
        <v>0</v>
      </c>
    </row>
    <row r="27" spans="1:7">
      <c r="A27" s="84">
        <v>6</v>
      </c>
      <c r="B27" s="84" t="s">
        <v>23</v>
      </c>
      <c r="C27" s="354">
        <v>1</v>
      </c>
      <c r="D27" s="329">
        <v>0</v>
      </c>
      <c r="E27" s="332">
        <v>0</v>
      </c>
      <c r="F27" s="329">
        <v>0</v>
      </c>
      <c r="G27" s="332">
        <v>0</v>
      </c>
    </row>
    <row r="28" spans="1:7">
      <c r="A28" s="84">
        <v>7</v>
      </c>
      <c r="B28" s="84" t="s">
        <v>214</v>
      </c>
      <c r="C28" s="354">
        <v>0</v>
      </c>
      <c r="D28" s="329">
        <v>0</v>
      </c>
      <c r="E28" s="332">
        <v>0</v>
      </c>
      <c r="F28" s="329">
        <v>0</v>
      </c>
      <c r="G28" s="332">
        <v>0</v>
      </c>
    </row>
    <row r="29" spans="1:7">
      <c r="A29" s="84">
        <v>8</v>
      </c>
      <c r="B29" s="84" t="s">
        <v>25</v>
      </c>
      <c r="C29" s="354">
        <v>1</v>
      </c>
      <c r="D29" s="329">
        <v>0</v>
      </c>
      <c r="E29" s="332">
        <v>0</v>
      </c>
      <c r="F29" s="329">
        <v>0</v>
      </c>
      <c r="G29" s="332">
        <v>0</v>
      </c>
    </row>
    <row r="30" spans="1:7">
      <c r="A30" s="440" t="s">
        <v>128</v>
      </c>
      <c r="B30" s="440"/>
      <c r="C30" s="357">
        <f>SUM(C22:C29)</f>
        <v>12</v>
      </c>
      <c r="D30" s="326">
        <f t="shared" ref="D30:G30" si="1">SUM(D22:D29)</f>
        <v>0</v>
      </c>
      <c r="E30" s="326">
        <f t="shared" si="1"/>
        <v>0</v>
      </c>
      <c r="F30" s="326">
        <f t="shared" si="1"/>
        <v>0</v>
      </c>
      <c r="G30" s="326">
        <f t="shared" si="1"/>
        <v>0</v>
      </c>
    </row>
    <row r="31" spans="1:7">
      <c r="A31" s="84">
        <v>1</v>
      </c>
      <c r="B31" s="84" t="s">
        <v>27</v>
      </c>
      <c r="C31" s="354">
        <v>8</v>
      </c>
      <c r="D31" s="329">
        <v>0</v>
      </c>
      <c r="E31" s="332">
        <v>0</v>
      </c>
      <c r="F31" s="329">
        <v>0</v>
      </c>
      <c r="G31" s="332">
        <v>0</v>
      </c>
    </row>
    <row r="32" spans="1:7">
      <c r="A32" s="440" t="s">
        <v>129</v>
      </c>
      <c r="B32" s="440"/>
      <c r="C32" s="357">
        <f>C31</f>
        <v>8</v>
      </c>
      <c r="D32" s="326">
        <f t="shared" ref="D32:G32" si="2">D31</f>
        <v>0</v>
      </c>
      <c r="E32" s="333">
        <f t="shared" si="2"/>
        <v>0</v>
      </c>
      <c r="F32" s="326">
        <f t="shared" si="2"/>
        <v>0</v>
      </c>
      <c r="G32" s="333">
        <f t="shared" si="2"/>
        <v>0</v>
      </c>
    </row>
    <row r="33" spans="1:7">
      <c r="A33" s="84">
        <v>1</v>
      </c>
      <c r="B33" s="84" t="s">
        <v>28</v>
      </c>
      <c r="C33" s="354">
        <v>11</v>
      </c>
      <c r="D33" s="329">
        <v>0</v>
      </c>
      <c r="E33" s="332">
        <v>0</v>
      </c>
      <c r="F33" s="329">
        <v>0</v>
      </c>
      <c r="G33" s="332">
        <v>0</v>
      </c>
    </row>
    <row r="34" spans="1:7">
      <c r="A34" s="440" t="s">
        <v>226</v>
      </c>
      <c r="B34" s="440"/>
      <c r="C34" s="358">
        <f>C33</f>
        <v>11</v>
      </c>
      <c r="D34" s="334">
        <f t="shared" ref="D34:G34" si="3">D33</f>
        <v>0</v>
      </c>
      <c r="E34" s="203">
        <f t="shared" si="3"/>
        <v>0</v>
      </c>
      <c r="F34" s="334">
        <f t="shared" si="3"/>
        <v>0</v>
      </c>
      <c r="G34" s="203">
        <f t="shared" si="3"/>
        <v>0</v>
      </c>
    </row>
    <row r="35" spans="1:7">
      <c r="A35" s="440" t="s">
        <v>120</v>
      </c>
      <c r="B35" s="440"/>
      <c r="C35" s="357">
        <f>C21+C30+C32+C34</f>
        <v>96</v>
      </c>
      <c r="D35" s="326">
        <f t="shared" ref="D35:G35" si="4">D21+D30+D32+D34</f>
        <v>245</v>
      </c>
      <c r="E35" s="326">
        <f t="shared" si="4"/>
        <v>586.63</v>
      </c>
      <c r="F35" s="326">
        <f t="shared" si="4"/>
        <v>243</v>
      </c>
      <c r="G35" s="326">
        <f t="shared" si="4"/>
        <v>411.74000000000007</v>
      </c>
    </row>
  </sheetData>
  <mergeCells count="7">
    <mergeCell ref="A1:G1"/>
    <mergeCell ref="A35:B35"/>
    <mergeCell ref="A2:G2"/>
    <mergeCell ref="A21:B21"/>
    <mergeCell ref="A30:B30"/>
    <mergeCell ref="A32:B32"/>
    <mergeCell ref="A34:B34"/>
  </mergeCells>
  <pageMargins left="0.38" right="0.25" top="0.75" bottom="0.75" header="0.3" footer="0.3"/>
  <pageSetup scale="11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34"/>
  <sheetViews>
    <sheetView zoomScale="84" zoomScaleNormal="84" workbookViewId="0">
      <selection activeCell="S35" sqref="S35"/>
    </sheetView>
  </sheetViews>
  <sheetFormatPr defaultRowHeight="15"/>
  <cols>
    <col min="1" max="1" width="5.140625" style="11" customWidth="1"/>
    <col min="2" max="2" width="7.140625" customWidth="1"/>
    <col min="3" max="3" width="14.140625" customWidth="1"/>
    <col min="4" max="4" width="9.7109375" customWidth="1"/>
    <col min="5" max="5" width="8.7109375" customWidth="1"/>
    <col min="6" max="6" width="10.85546875" customWidth="1"/>
    <col min="7" max="7" width="11.5703125" customWidth="1"/>
    <col min="8" max="8" width="9" customWidth="1"/>
    <col min="9" max="9" width="8.85546875" customWidth="1"/>
    <col min="10" max="10" width="13.28515625" bestFit="1" customWidth="1"/>
    <col min="11" max="11" width="9.28515625" bestFit="1" customWidth="1"/>
    <col min="12" max="12" width="9.42578125" bestFit="1" customWidth="1"/>
    <col min="13" max="13" width="8.140625" customWidth="1"/>
    <col min="14" max="14" width="8.5703125" bestFit="1" customWidth="1"/>
    <col min="15" max="15" width="9.85546875" customWidth="1"/>
    <col min="16" max="16" width="6.7109375" customWidth="1"/>
    <col min="17" max="17" width="9.7109375" bestFit="1" customWidth="1"/>
    <col min="18" max="18" width="8.140625" bestFit="1" customWidth="1"/>
    <col min="19" max="19" width="7.42578125" bestFit="1" customWidth="1"/>
    <col min="20" max="20" width="6.5703125" bestFit="1" customWidth="1"/>
    <col min="21" max="21" width="8.28515625" bestFit="1" customWidth="1"/>
    <col min="22" max="22" width="10" customWidth="1"/>
    <col min="23" max="23" width="9.7109375" bestFit="1" customWidth="1"/>
  </cols>
  <sheetData>
    <row r="1" spans="1:22" s="23" customFormat="1" ht="18">
      <c r="A1" s="463">
        <v>79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</row>
    <row r="2" spans="1:22" s="15" customFormat="1" ht="20.25" customHeight="1">
      <c r="A2" s="648" t="s">
        <v>497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</row>
    <row r="3" spans="1:22" ht="45">
      <c r="A3" s="167" t="s">
        <v>58</v>
      </c>
      <c r="B3" s="167" t="s">
        <v>0</v>
      </c>
      <c r="C3" s="141" t="s">
        <v>278</v>
      </c>
      <c r="D3" s="141" t="s">
        <v>495</v>
      </c>
      <c r="E3" s="141" t="s">
        <v>279</v>
      </c>
      <c r="F3" s="141" t="s">
        <v>280</v>
      </c>
      <c r="G3" s="141" t="s">
        <v>281</v>
      </c>
      <c r="H3" s="141" t="s">
        <v>282</v>
      </c>
      <c r="I3" s="141" t="s">
        <v>283</v>
      </c>
      <c r="J3" s="141" t="s">
        <v>284</v>
      </c>
      <c r="K3" s="141" t="s">
        <v>285</v>
      </c>
      <c r="L3" s="141" t="s">
        <v>286</v>
      </c>
      <c r="M3" s="141" t="s">
        <v>287</v>
      </c>
      <c r="N3" s="141" t="s">
        <v>288</v>
      </c>
      <c r="O3" s="141" t="s">
        <v>289</v>
      </c>
      <c r="P3" s="141" t="s">
        <v>290</v>
      </c>
      <c r="Q3" s="141" t="s">
        <v>291</v>
      </c>
      <c r="R3" s="141" t="s">
        <v>292</v>
      </c>
      <c r="S3" s="141" t="s">
        <v>293</v>
      </c>
      <c r="T3" s="141" t="s">
        <v>294</v>
      </c>
      <c r="U3" s="141" t="s">
        <v>295</v>
      </c>
      <c r="V3" s="168" t="s">
        <v>57</v>
      </c>
    </row>
    <row r="4" spans="1:22">
      <c r="A4" s="169">
        <f>ROW(A1)</f>
        <v>1</v>
      </c>
      <c r="B4" s="169" t="s">
        <v>4</v>
      </c>
      <c r="C4" s="170">
        <v>172.58765194876858</v>
      </c>
      <c r="D4" s="170">
        <v>1.9995252522440015</v>
      </c>
      <c r="E4" s="170">
        <v>12.488442637195339</v>
      </c>
      <c r="F4" s="170">
        <v>65.775460543109944</v>
      </c>
      <c r="G4" s="170">
        <v>75.921616678946393</v>
      </c>
      <c r="H4" s="170">
        <v>11.592439342286882</v>
      </c>
      <c r="I4" s="170">
        <v>1.2533213180598248</v>
      </c>
      <c r="J4" s="170">
        <v>20.758213673247585</v>
      </c>
      <c r="K4" s="170">
        <v>13.80938524859906</v>
      </c>
      <c r="L4" s="170">
        <f>C4+D4+E4+F4+G4+H4+I4+J4+K4</f>
        <v>376.18605664245763</v>
      </c>
      <c r="M4" s="170">
        <v>82.941451693226384</v>
      </c>
      <c r="N4" s="170">
        <v>20.800529876842017</v>
      </c>
      <c r="O4" s="170">
        <f>M4+N4</f>
        <v>103.7419815700684</v>
      </c>
      <c r="P4" s="170">
        <v>0</v>
      </c>
      <c r="Q4" s="170">
        <v>17.07314939943025</v>
      </c>
      <c r="R4" s="170">
        <v>24.521224394085859</v>
      </c>
      <c r="S4" s="170">
        <v>6.9990154421115163</v>
      </c>
      <c r="T4" s="170">
        <v>1.1190943202582928</v>
      </c>
      <c r="U4" s="170">
        <f>P4+Q4+R4+S4+T4</f>
        <v>49.712483555885917</v>
      </c>
      <c r="V4" s="170">
        <f>L4+O4+U4</f>
        <v>529.64052176841199</v>
      </c>
    </row>
    <row r="5" spans="1:22">
      <c r="A5" s="169">
        <f>ROW(A2)</f>
        <v>2</v>
      </c>
      <c r="B5" s="169" t="s">
        <v>176</v>
      </c>
      <c r="C5" s="170">
        <v>1481.869626433054</v>
      </c>
      <c r="D5" s="170">
        <v>17.16829509602363</v>
      </c>
      <c r="E5" s="170">
        <v>107.22808738950066</v>
      </c>
      <c r="F5" s="170">
        <v>564.76031768723453</v>
      </c>
      <c r="G5" s="170">
        <v>651.87709825046124</v>
      </c>
      <c r="H5" s="170">
        <v>99.534836725757231</v>
      </c>
      <c r="I5" s="170">
        <v>10.761249558834077</v>
      </c>
      <c r="J5" s="170">
        <v>178.23387707090475</v>
      </c>
      <c r="K5" s="170">
        <v>118.56994592919152</v>
      </c>
      <c r="L5" s="170">
        <v>3230.0033341409621</v>
      </c>
      <c r="M5" s="170">
        <v>712.15070515555226</v>
      </c>
      <c r="N5" s="170">
        <v>178.59721185241716</v>
      </c>
      <c r="O5" s="170">
        <v>890.74791700796948</v>
      </c>
      <c r="P5" s="170">
        <v>0</v>
      </c>
      <c r="Q5" s="170">
        <v>146.59323095767942</v>
      </c>
      <c r="R5" s="170">
        <v>210.54378585167586</v>
      </c>
      <c r="S5" s="170">
        <v>60.0948461925869</v>
      </c>
      <c r="T5" s="170">
        <v>9.6087516318767623</v>
      </c>
      <c r="U5" s="170">
        <v>426.84061463381897</v>
      </c>
      <c r="V5" s="170">
        <v>4547.5918657827506</v>
      </c>
    </row>
    <row r="6" spans="1:22">
      <c r="A6" s="169">
        <f t="shared" ref="A6:A19" si="0">ROW(A3)</f>
        <v>3</v>
      </c>
      <c r="B6" s="169" t="s">
        <v>179</v>
      </c>
      <c r="C6" s="170">
        <v>457.06377562022197</v>
      </c>
      <c r="D6" s="170">
        <v>5.2953415317910917</v>
      </c>
      <c r="E6" s="170">
        <v>33.073135180420941</v>
      </c>
      <c r="F6" s="170">
        <v>174.19311288803513</v>
      </c>
      <c r="G6" s="170">
        <v>201.06317212526426</v>
      </c>
      <c r="H6" s="170">
        <v>30.700250189433376</v>
      </c>
      <c r="I6" s="170">
        <v>3.3191700983786623</v>
      </c>
      <c r="J6" s="170">
        <v>54.973964878102933</v>
      </c>
      <c r="K6" s="170">
        <v>36.571386709591991</v>
      </c>
      <c r="L6" s="170">
        <f t="shared" ref="L6:L19" si="1">C6+D6+E6+F6+G6+H6+I6+J6+K6</f>
        <v>996.25330922124044</v>
      </c>
      <c r="M6" s="170">
        <v>219.65379700270489</v>
      </c>
      <c r="N6" s="170">
        <v>55.086030854819079</v>
      </c>
      <c r="O6" s="170">
        <f t="shared" ref="O6:O19" si="2">M6+N6</f>
        <v>274.73982785752395</v>
      </c>
      <c r="P6" s="170">
        <v>0</v>
      </c>
      <c r="Q6" s="170">
        <v>45.214811361754514</v>
      </c>
      <c r="R6" s="170">
        <v>64.939543923562482</v>
      </c>
      <c r="S6" s="170">
        <v>18.535488416896278</v>
      </c>
      <c r="T6" s="170">
        <v>2.9636968202350626</v>
      </c>
      <c r="U6" s="170">
        <f t="shared" ref="U6:U19" si="3">P6+Q6+R6+S6+T6</f>
        <v>131.65354052244834</v>
      </c>
      <c r="V6" s="170">
        <f t="shared" ref="V6:V19" si="4">L6+O6+U6</f>
        <v>1402.6466776012128</v>
      </c>
    </row>
    <row r="7" spans="1:22">
      <c r="A7" s="169">
        <f t="shared" si="0"/>
        <v>4</v>
      </c>
      <c r="B7" s="169" t="s">
        <v>7</v>
      </c>
      <c r="C7" s="170">
        <v>132.81007258419697</v>
      </c>
      <c r="D7" s="170">
        <v>1.5386795688215826</v>
      </c>
      <c r="E7" s="170">
        <v>9.6101369616050754</v>
      </c>
      <c r="F7" s="170">
        <v>50.615693477205014</v>
      </c>
      <c r="G7" s="170">
        <v>58.423388394168335</v>
      </c>
      <c r="H7" s="170">
        <v>8.9206423118499725</v>
      </c>
      <c r="I7" s="170">
        <v>0.96445888998047991</v>
      </c>
      <c r="J7" s="170">
        <v>15.973911421430358</v>
      </c>
      <c r="K7" s="170">
        <v>10.626631954839954</v>
      </c>
      <c r="L7" s="170">
        <f t="shared" si="1"/>
        <v>289.48361556409776</v>
      </c>
      <c r="M7" s="170">
        <v>63.825309025502726</v>
      </c>
      <c r="N7" s="170">
        <v>16.006474690050133</v>
      </c>
      <c r="O7" s="170">
        <f t="shared" si="2"/>
        <v>79.831783715552859</v>
      </c>
      <c r="P7" s="170">
        <v>0</v>
      </c>
      <c r="Q7" s="170">
        <v>13.138171736945919</v>
      </c>
      <c r="R7" s="170">
        <v>18.869632646712422</v>
      </c>
      <c r="S7" s="170">
        <v>5.3858995031734551</v>
      </c>
      <c r="T7" s="170">
        <v>0.86116820191855514</v>
      </c>
      <c r="U7" s="170">
        <f t="shared" si="3"/>
        <v>38.254872088750346</v>
      </c>
      <c r="V7" s="170">
        <f t="shared" si="4"/>
        <v>407.57027136840094</v>
      </c>
    </row>
    <row r="8" spans="1:22">
      <c r="A8" s="169">
        <f t="shared" si="0"/>
        <v>5</v>
      </c>
      <c r="B8" s="169" t="s">
        <v>8</v>
      </c>
      <c r="C8" s="170">
        <v>834.73744723944174</v>
      </c>
      <c r="D8" s="170">
        <v>9.6709039488202357</v>
      </c>
      <c r="E8" s="170">
        <v>60.401602369925612</v>
      </c>
      <c r="F8" s="170">
        <v>318.12959620687371</v>
      </c>
      <c r="G8" s="170">
        <v>367.2024955509994</v>
      </c>
      <c r="H8" s="170">
        <v>56.067992782769103</v>
      </c>
      <c r="I8" s="170">
        <v>6.0618139582696546</v>
      </c>
      <c r="J8" s="170">
        <v>100.39917743362749</v>
      </c>
      <c r="K8" s="170">
        <v>66.790473479431498</v>
      </c>
      <c r="L8" s="170">
        <f t="shared" si="1"/>
        <v>1819.4615029701583</v>
      </c>
      <c r="M8" s="170">
        <v>401.15462998064874</v>
      </c>
      <c r="N8" s="170">
        <v>100.60384398634103</v>
      </c>
      <c r="O8" s="170">
        <f t="shared" si="2"/>
        <v>501.75847396698975</v>
      </c>
      <c r="P8" s="170">
        <v>0</v>
      </c>
      <c r="Q8" s="170">
        <v>82.575995357121485</v>
      </c>
      <c r="R8" s="170">
        <v>118.59935530023184</v>
      </c>
      <c r="S8" s="170">
        <v>33.85143848571424</v>
      </c>
      <c r="T8" s="170">
        <v>5.4126116530623021</v>
      </c>
      <c r="U8" s="170">
        <f t="shared" si="3"/>
        <v>240.43940079612986</v>
      </c>
      <c r="V8" s="170">
        <f t="shared" si="4"/>
        <v>2561.6593777332782</v>
      </c>
    </row>
    <row r="9" spans="1:22">
      <c r="A9" s="169">
        <f t="shared" si="0"/>
        <v>6</v>
      </c>
      <c r="B9" s="169" t="s">
        <v>9</v>
      </c>
      <c r="C9" s="170">
        <v>1142.5963296314105</v>
      </c>
      <c r="D9" s="170">
        <v>13.237622671276034</v>
      </c>
      <c r="E9" s="170">
        <v>82.678271353431072</v>
      </c>
      <c r="F9" s="170">
        <v>435.45873037708543</v>
      </c>
      <c r="G9" s="170">
        <v>502.63016836683937</v>
      </c>
      <c r="H9" s="170">
        <v>76.746386513813746</v>
      </c>
      <c r="I9" s="170">
        <v>8.297466949078423</v>
      </c>
      <c r="J9" s="170">
        <v>137.42732162436423</v>
      </c>
      <c r="K9" s="170">
        <v>91.423417152689353</v>
      </c>
      <c r="L9" s="170">
        <f t="shared" si="1"/>
        <v>2490.4957146399884</v>
      </c>
      <c r="M9" s="170">
        <v>549.10416364615003</v>
      </c>
      <c r="N9" s="170">
        <v>137.70747109256189</v>
      </c>
      <c r="O9" s="170">
        <f t="shared" si="2"/>
        <v>686.81163473871197</v>
      </c>
      <c r="P9" s="170">
        <v>0</v>
      </c>
      <c r="Q9" s="170">
        <v>113.03078533583881</v>
      </c>
      <c r="R9" s="170">
        <v>162.33989323330974</v>
      </c>
      <c r="S9" s="170">
        <v>46.33616174095728</v>
      </c>
      <c r="T9" s="170">
        <v>7.4088328359554296</v>
      </c>
      <c r="U9" s="170">
        <f t="shared" si="3"/>
        <v>329.11567314606123</v>
      </c>
      <c r="V9" s="170">
        <f t="shared" si="4"/>
        <v>3506.423022524762</v>
      </c>
    </row>
    <row r="10" spans="1:22">
      <c r="A10" s="169">
        <f t="shared" si="0"/>
        <v>7</v>
      </c>
      <c r="B10" s="169" t="s">
        <v>11</v>
      </c>
      <c r="C10" s="170">
        <v>331.12529765151208</v>
      </c>
      <c r="D10" s="170">
        <v>3.8362732607750378</v>
      </c>
      <c r="E10" s="170">
        <v>23.96022681085352</v>
      </c>
      <c r="F10" s="170">
        <v>126.19627594775888</v>
      </c>
      <c r="G10" s="170">
        <v>145.66261048885832</v>
      </c>
      <c r="H10" s="170">
        <v>22.241162008863117</v>
      </c>
      <c r="I10" s="170">
        <v>2.4046123219680662</v>
      </c>
      <c r="J10" s="170">
        <v>39.826543809218542</v>
      </c>
      <c r="K10" s="170">
        <v>26.494576808913994</v>
      </c>
      <c r="L10" s="170">
        <f t="shared" si="1"/>
        <v>721.74757910872154</v>
      </c>
      <c r="M10" s="170">
        <v>159.13081016781311</v>
      </c>
      <c r="N10" s="170">
        <v>39.907731341191266</v>
      </c>
      <c r="O10" s="170">
        <f t="shared" si="2"/>
        <v>199.03854150900438</v>
      </c>
      <c r="P10" s="170">
        <v>0</v>
      </c>
      <c r="Q10" s="170">
        <v>32.756408774906063</v>
      </c>
      <c r="R10" s="170">
        <v>47.046226277424779</v>
      </c>
      <c r="S10" s="170">
        <v>13.428255413224194</v>
      </c>
      <c r="T10" s="170">
        <v>2.1470854705505933</v>
      </c>
      <c r="U10" s="170">
        <f t="shared" si="3"/>
        <v>95.377975936105628</v>
      </c>
      <c r="V10" s="170">
        <f t="shared" si="4"/>
        <v>1016.1640965538315</v>
      </c>
    </row>
    <row r="11" spans="1:22">
      <c r="A11" s="169">
        <f t="shared" si="0"/>
        <v>8</v>
      </c>
      <c r="B11" s="169" t="s">
        <v>12</v>
      </c>
      <c r="C11" s="170">
        <v>108.14756824006534</v>
      </c>
      <c r="D11" s="170">
        <v>1.2529505513464105</v>
      </c>
      <c r="E11" s="170">
        <v>7.8255581269460626</v>
      </c>
      <c r="F11" s="170">
        <v>41.216483492801011</v>
      </c>
      <c r="G11" s="170">
        <v>47.574308636632573</v>
      </c>
      <c r="H11" s="170">
        <v>7.2641009404945081</v>
      </c>
      <c r="I11" s="170">
        <v>0.78536124248239203</v>
      </c>
      <c r="J11" s="170">
        <v>13.00759529677012</v>
      </c>
      <c r="K11" s="170">
        <v>8.6532924960908506</v>
      </c>
      <c r="L11" s="170">
        <f t="shared" si="1"/>
        <v>235.72721902362926</v>
      </c>
      <c r="M11" s="170">
        <v>51.973105871942323</v>
      </c>
      <c r="N11" s="170">
        <v>13.03411164637112</v>
      </c>
      <c r="O11" s="170">
        <f t="shared" si="2"/>
        <v>65.007217518313439</v>
      </c>
      <c r="P11" s="170">
        <v>0</v>
      </c>
      <c r="Q11" s="170">
        <v>10.698445508116711</v>
      </c>
      <c r="R11" s="170">
        <v>15.365588201388569</v>
      </c>
      <c r="S11" s="170">
        <v>4.3857511913060527</v>
      </c>
      <c r="T11" s="170">
        <v>0.70125138154802269</v>
      </c>
      <c r="U11" s="170">
        <f t="shared" si="3"/>
        <v>31.151036282359357</v>
      </c>
      <c r="V11" s="170">
        <f t="shared" si="4"/>
        <v>331.8854728243021</v>
      </c>
    </row>
    <row r="12" spans="1:22">
      <c r="A12" s="169">
        <f t="shared" si="0"/>
        <v>9</v>
      </c>
      <c r="B12" s="169" t="s">
        <v>13</v>
      </c>
      <c r="C12" s="170">
        <v>107.5626437208639</v>
      </c>
      <c r="D12" s="170">
        <v>1.2461738710127148</v>
      </c>
      <c r="E12" s="170">
        <v>7.7832329882547695</v>
      </c>
      <c r="F12" s="170">
        <v>40.993560941859464</v>
      </c>
      <c r="G12" s="170">
        <v>47.316999294790953</v>
      </c>
      <c r="H12" s="170">
        <v>7.2248124865866243</v>
      </c>
      <c r="I12" s="170">
        <v>0.78111355522844728</v>
      </c>
      <c r="J12" s="170">
        <v>12.937242707722154</v>
      </c>
      <c r="K12" s="170">
        <v>8.6064904918002885</v>
      </c>
      <c r="L12" s="170">
        <f t="shared" si="1"/>
        <v>234.4522700581193</v>
      </c>
      <c r="M12" s="170">
        <v>51.692005293739136</v>
      </c>
      <c r="N12" s="170">
        <v>12.963615641587657</v>
      </c>
      <c r="O12" s="170">
        <f t="shared" si="2"/>
        <v>64.655620935326795</v>
      </c>
      <c r="P12" s="170">
        <v>0</v>
      </c>
      <c r="Q12" s="170">
        <v>10.64058213497875</v>
      </c>
      <c r="R12" s="170">
        <v>15.282482224645811</v>
      </c>
      <c r="S12" s="170">
        <v>4.3620305154863495</v>
      </c>
      <c r="T12" s="170">
        <v>0.69745860900707379</v>
      </c>
      <c r="U12" s="170">
        <f t="shared" si="3"/>
        <v>30.982553484117986</v>
      </c>
      <c r="V12" s="170">
        <f t="shared" si="4"/>
        <v>330.09044447756406</v>
      </c>
    </row>
    <row r="13" spans="1:22">
      <c r="A13" s="169">
        <f t="shared" si="0"/>
        <v>10</v>
      </c>
      <c r="B13" s="169" t="s">
        <v>14</v>
      </c>
      <c r="C13" s="170">
        <v>477.53068280748016</v>
      </c>
      <c r="D13" s="170">
        <v>5.5324621907383786</v>
      </c>
      <c r="E13" s="170">
        <v>34.554120601352146</v>
      </c>
      <c r="F13" s="170">
        <v>181.9933247278405</v>
      </c>
      <c r="G13" s="170">
        <v>210.06660119176459</v>
      </c>
      <c r="H13" s="170">
        <v>32.074979942190751</v>
      </c>
      <c r="I13" s="170">
        <v>3.4677995675376554</v>
      </c>
      <c r="J13" s="170">
        <v>57.435649870200443</v>
      </c>
      <c r="K13" s="170">
        <v>38.209020706026848</v>
      </c>
      <c r="L13" s="170">
        <f t="shared" si="1"/>
        <v>1040.8646416051315</v>
      </c>
      <c r="M13" s="170">
        <v>229.48969762835122</v>
      </c>
      <c r="N13" s="170">
        <v>57.552734061149792</v>
      </c>
      <c r="O13" s="170">
        <f t="shared" si="2"/>
        <v>287.04243168950103</v>
      </c>
      <c r="P13" s="170">
        <v>0</v>
      </c>
      <c r="Q13" s="170">
        <v>47.23949018556781</v>
      </c>
      <c r="R13" s="170">
        <v>67.847478634561767</v>
      </c>
      <c r="S13" s="170">
        <v>19.365491014639513</v>
      </c>
      <c r="T13" s="170">
        <v>3.0964085138463373</v>
      </c>
      <c r="U13" s="170">
        <f t="shared" si="3"/>
        <v>137.54886834861543</v>
      </c>
      <c r="V13" s="170">
        <f t="shared" si="4"/>
        <v>1465.455941643248</v>
      </c>
    </row>
    <row r="14" spans="1:22">
      <c r="A14" s="169">
        <f t="shared" si="0"/>
        <v>11</v>
      </c>
      <c r="B14" s="169" t="s">
        <v>130</v>
      </c>
      <c r="C14" s="170">
        <v>105.78235111949577</v>
      </c>
      <c r="D14" s="170">
        <v>1.2255481775020607</v>
      </c>
      <c r="E14" s="170">
        <v>7.6544110141531174</v>
      </c>
      <c r="F14" s="170">
        <v>40.315067640431153</v>
      </c>
      <c r="G14" s="170">
        <v>46.533845396286338</v>
      </c>
      <c r="H14" s="170">
        <v>7.1052330510948645</v>
      </c>
      <c r="I14" s="170">
        <v>0.76818517568052225</v>
      </c>
      <c r="J14" s="170">
        <v>12.723115603014389</v>
      </c>
      <c r="K14" s="170">
        <v>8.4640426045388004</v>
      </c>
      <c r="L14" s="170">
        <f t="shared" si="1"/>
        <v>230.57179978219702</v>
      </c>
      <c r="M14" s="170">
        <v>50.836439723845324</v>
      </c>
      <c r="N14" s="170">
        <v>12.749052032742274</v>
      </c>
      <c r="O14" s="170">
        <f t="shared" si="2"/>
        <v>63.585491756587601</v>
      </c>
      <c r="P14" s="170">
        <v>0</v>
      </c>
      <c r="Q14" s="170">
        <v>10.464467556591178</v>
      </c>
      <c r="R14" s="170">
        <v>15.029538552996362</v>
      </c>
      <c r="S14" s="170">
        <v>4.2898336041328582</v>
      </c>
      <c r="T14" s="170">
        <v>0.68591482058366826</v>
      </c>
      <c r="U14" s="170">
        <f t="shared" si="3"/>
        <v>30.469754534304066</v>
      </c>
      <c r="V14" s="170">
        <f t="shared" si="4"/>
        <v>324.62704607308871</v>
      </c>
    </row>
    <row r="15" spans="1:22">
      <c r="A15" s="169">
        <f t="shared" si="0"/>
        <v>12</v>
      </c>
      <c r="B15" s="169" t="s">
        <v>16</v>
      </c>
      <c r="C15" s="170">
        <v>7937.6422727783529</v>
      </c>
      <c r="D15" s="170">
        <v>91.962060949824689</v>
      </c>
      <c r="E15" s="170">
        <v>574.36780139748919</v>
      </c>
      <c r="F15" s="170">
        <v>3025.1415453142404</v>
      </c>
      <c r="G15" s="170">
        <v>3491.7830282978061</v>
      </c>
      <c r="H15" s="170">
        <v>533.15886466356073</v>
      </c>
      <c r="I15" s="170">
        <v>57.642688589094803</v>
      </c>
      <c r="J15" s="170">
        <v>954.71067889055485</v>
      </c>
      <c r="K15" s="170">
        <v>635.12052497764921</v>
      </c>
      <c r="L15" s="170">
        <f t="shared" si="1"/>
        <v>17301.529465858574</v>
      </c>
      <c r="M15" s="170">
        <v>3814.6389135717936</v>
      </c>
      <c r="N15" s="170">
        <v>956.65688351575216</v>
      </c>
      <c r="O15" s="170">
        <f t="shared" si="2"/>
        <v>4771.2957970875459</v>
      </c>
      <c r="P15" s="170">
        <v>0</v>
      </c>
      <c r="Q15" s="170">
        <v>785.22739530986962</v>
      </c>
      <c r="R15" s="170">
        <v>1127.7788713908535</v>
      </c>
      <c r="S15" s="170">
        <v>321.89835259838952</v>
      </c>
      <c r="T15" s="170">
        <v>51.469327517968829</v>
      </c>
      <c r="U15" s="170">
        <f t="shared" si="3"/>
        <v>2286.3739468170816</v>
      </c>
      <c r="V15" s="170">
        <f t="shared" si="4"/>
        <v>24359.199209763203</v>
      </c>
    </row>
    <row r="16" spans="1:22">
      <c r="A16" s="169">
        <f t="shared" si="0"/>
        <v>13</v>
      </c>
      <c r="B16" s="169" t="s">
        <v>144</v>
      </c>
      <c r="C16" s="170">
        <v>205.08235304139305</v>
      </c>
      <c r="D16" s="170">
        <v>2.3759946848202693</v>
      </c>
      <c r="E16" s="170">
        <v>14.839759235027669</v>
      </c>
      <c r="F16" s="170">
        <v>78.159625374395375</v>
      </c>
      <c r="G16" s="170">
        <v>90.216093790110179</v>
      </c>
      <c r="H16" s="170">
        <v>13.775056969379987</v>
      </c>
      <c r="I16" s="170">
        <v>1.4892959149878682</v>
      </c>
      <c r="J16" s="170">
        <v>24.666557873499176</v>
      </c>
      <c r="K16" s="170">
        <v>16.409408140499384</v>
      </c>
      <c r="L16" s="170">
        <f t="shared" si="1"/>
        <v>447.01414502411296</v>
      </c>
      <c r="M16" s="170">
        <v>98.557619191465363</v>
      </c>
      <c r="N16" s="170">
        <v>24.716841346893325</v>
      </c>
      <c r="O16" s="170">
        <f t="shared" si="2"/>
        <v>123.27446053835868</v>
      </c>
      <c r="P16" s="170">
        <v>0</v>
      </c>
      <c r="Q16" s="170">
        <v>20.287671876443213</v>
      </c>
      <c r="R16" s="170">
        <v>29.138066028547161</v>
      </c>
      <c r="S16" s="170">
        <v>8.3167859324452493</v>
      </c>
      <c r="T16" s="170">
        <v>1.3297967373816311</v>
      </c>
      <c r="U16" s="170">
        <f t="shared" si="3"/>
        <v>59.072320574817248</v>
      </c>
      <c r="V16" s="170">
        <f t="shared" si="4"/>
        <v>629.36092613728886</v>
      </c>
    </row>
    <row r="17" spans="1:23">
      <c r="A17" s="169">
        <f t="shared" si="0"/>
        <v>14</v>
      </c>
      <c r="B17" s="169" t="s">
        <v>18</v>
      </c>
      <c r="C17" s="170">
        <v>641.55264775411104</v>
      </c>
      <c r="D17" s="170">
        <v>7.4327491297531294</v>
      </c>
      <c r="E17" s="170">
        <v>46.422750120016147</v>
      </c>
      <c r="F17" s="170">
        <v>244.50428748636392</v>
      </c>
      <c r="G17" s="170">
        <v>282.22015684302414</v>
      </c>
      <c r="H17" s="170">
        <v>43.092075649657374</v>
      </c>
      <c r="I17" s="170">
        <v>4.6589173733392917</v>
      </c>
      <c r="J17" s="170">
        <v>77.163613933810154</v>
      </c>
      <c r="K17" s="170">
        <v>51.333033215639048</v>
      </c>
      <c r="L17" s="170">
        <f t="shared" si="1"/>
        <v>1398.3802315057144</v>
      </c>
      <c r="M17" s="170">
        <v>308.31468729961324</v>
      </c>
      <c r="N17" s="170">
        <v>77.320914135489517</v>
      </c>
      <c r="O17" s="170">
        <f t="shared" si="2"/>
        <v>385.63560143510279</v>
      </c>
      <c r="P17" s="170">
        <v>0</v>
      </c>
      <c r="Q17" s="170">
        <v>63.465283170764749</v>
      </c>
      <c r="R17" s="170">
        <v>91.151691668348946</v>
      </c>
      <c r="S17" s="170">
        <v>26.017138757362822</v>
      </c>
      <c r="T17" s="170">
        <v>4.1599611336123603</v>
      </c>
      <c r="U17" s="170">
        <f t="shared" si="3"/>
        <v>184.79407473008891</v>
      </c>
      <c r="V17" s="170">
        <f t="shared" si="4"/>
        <v>1968.8099076709061</v>
      </c>
    </row>
    <row r="18" spans="1:23">
      <c r="A18" s="169">
        <f t="shared" si="0"/>
        <v>15</v>
      </c>
      <c r="B18" s="169" t="s">
        <v>175</v>
      </c>
      <c r="C18" s="170">
        <v>434.27162542145288</v>
      </c>
      <c r="D18" s="170">
        <v>5.0312816215901863</v>
      </c>
      <c r="E18" s="170">
        <v>31.423895173261212</v>
      </c>
      <c r="F18" s="170">
        <v>165.50671986301856</v>
      </c>
      <c r="G18" s="170">
        <v>191.03686450046627</v>
      </c>
      <c r="H18" s="170">
        <v>29.169337544895207</v>
      </c>
      <c r="I18" s="170">
        <v>3.1536548520328904</v>
      </c>
      <c r="J18" s="170">
        <v>52.23260813237674</v>
      </c>
      <c r="K18" s="170">
        <v>34.747701299976676</v>
      </c>
      <c r="L18" s="170">
        <f t="shared" si="1"/>
        <v>946.57368840907077</v>
      </c>
      <c r="M18" s="170">
        <v>208.70044081904743</v>
      </c>
      <c r="N18" s="170">
        <v>52.339085776108021</v>
      </c>
      <c r="O18" s="170">
        <f t="shared" si="2"/>
        <v>261.03952659515545</v>
      </c>
      <c r="P18" s="170">
        <v>0</v>
      </c>
      <c r="Q18" s="170">
        <v>42.960109005682419</v>
      </c>
      <c r="R18" s="170">
        <v>61.701239078824067</v>
      </c>
      <c r="S18" s="170">
        <v>17.611189317865353</v>
      </c>
      <c r="T18" s="170">
        <v>2.8159077661172871</v>
      </c>
      <c r="U18" s="170">
        <f t="shared" si="3"/>
        <v>125.08844516848913</v>
      </c>
      <c r="V18" s="170">
        <f t="shared" si="4"/>
        <v>1332.7016601727155</v>
      </c>
    </row>
    <row r="19" spans="1:23">
      <c r="A19" s="169">
        <f t="shared" si="0"/>
        <v>16</v>
      </c>
      <c r="B19" s="169" t="s">
        <v>145</v>
      </c>
      <c r="C19" s="170">
        <v>106.27314664945258</v>
      </c>
      <c r="D19" s="170">
        <v>1.2312343204257064</v>
      </c>
      <c r="E19" s="170">
        <v>7.6899249791051227</v>
      </c>
      <c r="F19" s="170">
        <v>40.502116375673182</v>
      </c>
      <c r="G19" s="170">
        <v>46.749747227456638</v>
      </c>
      <c r="H19" s="170">
        <v>7.1381990098192967</v>
      </c>
      <c r="I19" s="170">
        <v>0.77174930378330175</v>
      </c>
      <c r="J19" s="170">
        <v>12.782146700347715</v>
      </c>
      <c r="K19" s="170">
        <v>8.5033129954093809</v>
      </c>
      <c r="L19" s="170">
        <f t="shared" si="1"/>
        <v>231.64157756147293</v>
      </c>
      <c r="M19" s="170">
        <v>51.072304186218609</v>
      </c>
      <c r="N19" s="170">
        <v>12.808203466631168</v>
      </c>
      <c r="O19" s="170">
        <f t="shared" si="2"/>
        <v>63.880507652849779</v>
      </c>
      <c r="P19" s="170">
        <v>0</v>
      </c>
      <c r="Q19" s="170">
        <v>10.513019265319521</v>
      </c>
      <c r="R19" s="170">
        <v>15.099270698870029</v>
      </c>
      <c r="S19" s="170">
        <v>4.3097370297505071</v>
      </c>
      <c r="T19" s="170">
        <v>0.68909724113218962</v>
      </c>
      <c r="U19" s="170">
        <f t="shared" si="3"/>
        <v>30.611124235072246</v>
      </c>
      <c r="V19" s="170">
        <f t="shared" si="4"/>
        <v>326.13320944939494</v>
      </c>
    </row>
    <row r="20" spans="1:23">
      <c r="A20" s="646" t="s">
        <v>127</v>
      </c>
      <c r="B20" s="647"/>
      <c r="C20" s="171">
        <f t="shared" ref="C20:V20" si="5">SUM(C4:C19)</f>
        <v>14676.635492641273</v>
      </c>
      <c r="D20" s="171">
        <f t="shared" si="5"/>
        <v>170.03709682676512</v>
      </c>
      <c r="E20" s="171">
        <f t="shared" si="5"/>
        <v>1062.0013563385378</v>
      </c>
      <c r="F20" s="171">
        <f t="shared" si="5"/>
        <v>5593.4619183439263</v>
      </c>
      <c r="G20" s="171">
        <f t="shared" si="5"/>
        <v>6456.278195033874</v>
      </c>
      <c r="H20" s="171">
        <f t="shared" si="5"/>
        <v>985.8063701324528</v>
      </c>
      <c r="I20" s="171">
        <f t="shared" si="5"/>
        <v>106.58085866873634</v>
      </c>
      <c r="J20" s="171">
        <f t="shared" si="5"/>
        <v>1765.2522189191918</v>
      </c>
      <c r="K20" s="171">
        <f t="shared" si="5"/>
        <v>1174.3326442108878</v>
      </c>
      <c r="L20" s="171">
        <f>SUM(L4:L19)</f>
        <v>31990.38615111565</v>
      </c>
      <c r="M20" s="171">
        <f t="shared" si="5"/>
        <v>7053.236080257614</v>
      </c>
      <c r="N20" s="171">
        <f t="shared" si="5"/>
        <v>1768.8507353169475</v>
      </c>
      <c r="O20" s="171">
        <f>SUM(O4:O19)</f>
        <v>8822.0868155745629</v>
      </c>
      <c r="P20" s="171">
        <f t="shared" si="5"/>
        <v>0</v>
      </c>
      <c r="Q20" s="171">
        <f t="shared" si="5"/>
        <v>1451.8790169370104</v>
      </c>
      <c r="R20" s="171">
        <f t="shared" si="5"/>
        <v>2085.2538881060391</v>
      </c>
      <c r="S20" s="171">
        <f t="shared" si="5"/>
        <v>595.18741515604188</v>
      </c>
      <c r="T20" s="171">
        <f t="shared" si="5"/>
        <v>95.166364655054394</v>
      </c>
      <c r="U20" s="171">
        <f>SUM(U4:U19)</f>
        <v>4227.486684854146</v>
      </c>
      <c r="V20" s="171">
        <f t="shared" si="5"/>
        <v>45039.959651544355</v>
      </c>
      <c r="W20" s="24"/>
    </row>
    <row r="21" spans="1:23">
      <c r="A21" s="169">
        <v>1</v>
      </c>
      <c r="B21" s="169" t="s">
        <v>24</v>
      </c>
      <c r="C21" s="170">
        <v>691.07141102153992</v>
      </c>
      <c r="D21" s="170">
        <v>8.0064519207413767</v>
      </c>
      <c r="E21" s="170">
        <v>50.005927870842214</v>
      </c>
      <c r="F21" s="170">
        <v>263.37654991454286</v>
      </c>
      <c r="G21" s="170">
        <v>304.00354934390373</v>
      </c>
      <c r="H21" s="170">
        <v>46.418172580700471</v>
      </c>
      <c r="I21" s="170">
        <v>5.018519702626727</v>
      </c>
      <c r="J21" s="170">
        <v>83.119550277653474</v>
      </c>
      <c r="K21" s="170">
        <v>55.295215163609981</v>
      </c>
      <c r="L21" s="170">
        <f t="shared" ref="L21:L28" si="6">C21+D21+E21+F21+G21+H21+I21+J21+K21</f>
        <v>1506.3153477961605</v>
      </c>
      <c r="M21" s="170">
        <v>332.11220737174995</v>
      </c>
      <c r="N21" s="170">
        <v>83.288991823423856</v>
      </c>
      <c r="O21" s="170">
        <f t="shared" ref="O21:O28" si="7">M21+N21</f>
        <v>415.40119919517383</v>
      </c>
      <c r="P21" s="170">
        <v>0</v>
      </c>
      <c r="Q21" s="170">
        <v>68.363902705786842</v>
      </c>
      <c r="R21" s="170">
        <v>98.187309176829132</v>
      </c>
      <c r="S21" s="170">
        <v>28.025292787327142</v>
      </c>
      <c r="T21" s="170">
        <v>4.481051119443122</v>
      </c>
      <c r="U21" s="170">
        <f t="shared" ref="U21:U28" si="8">P21+Q21+R21+S21+T21</f>
        <v>199.05755578938624</v>
      </c>
      <c r="V21" s="170">
        <f t="shared" ref="V21:V28" si="9">L21+O21+U21</f>
        <v>2120.7741027807206</v>
      </c>
    </row>
    <row r="22" spans="1:23">
      <c r="A22" s="169">
        <v>2</v>
      </c>
      <c r="B22" s="169" t="s">
        <v>296</v>
      </c>
      <c r="C22" s="170">
        <v>119.03919336804339</v>
      </c>
      <c r="D22" s="170">
        <v>1.3791361691206883</v>
      </c>
      <c r="E22" s="170">
        <v>8.6136761301793729</v>
      </c>
      <c r="F22" s="170">
        <v>45.367427379958841</v>
      </c>
      <c r="G22" s="170">
        <v>52.365554004653404</v>
      </c>
      <c r="H22" s="170">
        <v>7.9956741568245642</v>
      </c>
      <c r="I22" s="170">
        <v>0.86445557980649601</v>
      </c>
      <c r="J22" s="170">
        <v>14.317600265854432</v>
      </c>
      <c r="K22" s="170">
        <v>9.5247722669623958</v>
      </c>
      <c r="L22" s="170">
        <f t="shared" si="6"/>
        <v>259.4674893214036</v>
      </c>
      <c r="M22" s="170">
        <v>57.20735750705397</v>
      </c>
      <c r="N22" s="170">
        <v>14.346787097504324</v>
      </c>
      <c r="O22" s="170">
        <f t="shared" si="7"/>
        <v>71.554144604558289</v>
      </c>
      <c r="P22" s="170">
        <v>0</v>
      </c>
      <c r="Q22" s="170">
        <v>11.775894218455251</v>
      </c>
      <c r="R22" s="170">
        <v>16.913068457152711</v>
      </c>
      <c r="S22" s="170">
        <v>4.827443581228807</v>
      </c>
      <c r="T22" s="170">
        <v>0.77187494981303895</v>
      </c>
      <c r="U22" s="170">
        <f t="shared" si="8"/>
        <v>34.288281206649806</v>
      </c>
      <c r="V22" s="170">
        <f t="shared" si="9"/>
        <v>365.30991513261171</v>
      </c>
    </row>
    <row r="23" spans="1:23">
      <c r="A23" s="169">
        <v>3</v>
      </c>
      <c r="B23" s="169" t="s">
        <v>21</v>
      </c>
      <c r="C23" s="170">
        <v>506.37529943504478</v>
      </c>
      <c r="D23" s="170">
        <v>5.8666433368798945</v>
      </c>
      <c r="E23" s="170">
        <v>36.641317084285703</v>
      </c>
      <c r="F23" s="170">
        <v>192.98639359136905</v>
      </c>
      <c r="G23" s="170">
        <v>222.75539962039835</v>
      </c>
      <c r="H23" s="170">
        <v>34.012427174544428</v>
      </c>
      <c r="I23" s="170">
        <v>3.6772674670216867</v>
      </c>
      <c r="J23" s="170">
        <v>60.904975216000011</v>
      </c>
      <c r="K23" s="170">
        <v>40.516986651796977</v>
      </c>
      <c r="L23" s="170">
        <f t="shared" si="6"/>
        <v>1103.7367095773407</v>
      </c>
      <c r="M23" s="170">
        <v>243.35172280576631</v>
      </c>
      <c r="N23" s="170">
        <v>61.029131724441555</v>
      </c>
      <c r="O23" s="170">
        <f t="shared" si="7"/>
        <v>304.3808545302079</v>
      </c>
      <c r="P23" s="170">
        <v>0</v>
      </c>
      <c r="Q23" s="170">
        <v>50.092929834876479</v>
      </c>
      <c r="R23" s="170">
        <v>71.945716885672866</v>
      </c>
      <c r="S23" s="170">
        <v>20.535238183214695</v>
      </c>
      <c r="T23" s="170">
        <v>3.2834430222451045</v>
      </c>
      <c r="U23" s="170">
        <f t="shared" si="8"/>
        <v>145.85732792600913</v>
      </c>
      <c r="V23" s="170">
        <f t="shared" si="9"/>
        <v>1553.9748920335578</v>
      </c>
    </row>
    <row r="24" spans="1:23">
      <c r="A24" s="169">
        <v>4</v>
      </c>
      <c r="B24" s="169" t="s">
        <v>22</v>
      </c>
      <c r="C24" s="170">
        <v>450.89920626282816</v>
      </c>
      <c r="D24" s="170">
        <v>5.2239215202193634</v>
      </c>
      <c r="E24" s="170">
        <v>32.627066936641384</v>
      </c>
      <c r="F24" s="170">
        <v>171.84371312534014</v>
      </c>
      <c r="G24" s="170">
        <v>198.35136704269809</v>
      </c>
      <c r="H24" s="170">
        <v>30.286185825384198</v>
      </c>
      <c r="I24" s="170">
        <v>3.2744033604050009</v>
      </c>
      <c r="J24" s="170">
        <v>54.232512946406679</v>
      </c>
      <c r="K24" s="170">
        <v>36.078136397725942</v>
      </c>
      <c r="L24" s="170">
        <f t="shared" si="6"/>
        <v>982.81651341764893</v>
      </c>
      <c r="M24" s="170">
        <v>216.691254052543</v>
      </c>
      <c r="N24" s="170">
        <v>54.343067452463977</v>
      </c>
      <c r="O24" s="170">
        <f t="shared" si="7"/>
        <v>271.03432150500697</v>
      </c>
      <c r="P24" s="170">
        <v>0</v>
      </c>
      <c r="Q24" s="170">
        <v>44.604984340913092</v>
      </c>
      <c r="R24" s="170">
        <v>64.063682952057817</v>
      </c>
      <c r="S24" s="170">
        <v>18.285494192864686</v>
      </c>
      <c r="T24" s="170">
        <v>2.9237244671912568</v>
      </c>
      <c r="U24" s="170">
        <f t="shared" si="8"/>
        <v>129.87788595302686</v>
      </c>
      <c r="V24" s="170">
        <f t="shared" si="9"/>
        <v>1383.7287208756827</v>
      </c>
    </row>
    <row r="25" spans="1:23">
      <c r="A25" s="169">
        <v>5</v>
      </c>
      <c r="B25" s="169" t="s">
        <v>178</v>
      </c>
      <c r="C25" s="170">
        <v>141.45630184111926</v>
      </c>
      <c r="D25" s="170">
        <v>1.6388510094820008</v>
      </c>
      <c r="E25" s="170">
        <v>10.235778117758972</v>
      </c>
      <c r="F25" s="170">
        <v>53.910886991421144</v>
      </c>
      <c r="G25" s="170">
        <v>62.226880103744421</v>
      </c>
      <c r="H25" s="170">
        <v>9.5013958424103766</v>
      </c>
      <c r="I25" s="170">
        <v>1.0272472953279841</v>
      </c>
      <c r="J25" s="170">
        <v>17.013848359887316</v>
      </c>
      <c r="K25" s="170">
        <v>11.318449181671401</v>
      </c>
      <c r="L25" s="170">
        <f t="shared" si="6"/>
        <v>308.32963874282285</v>
      </c>
      <c r="M25" s="170">
        <v>67.980477707294952</v>
      </c>
      <c r="N25" s="170">
        <v>17.048531569264316</v>
      </c>
      <c r="O25" s="170">
        <f t="shared" si="7"/>
        <v>85.029009276559265</v>
      </c>
      <c r="P25" s="170">
        <v>0</v>
      </c>
      <c r="Q25" s="170">
        <v>13.993495754500652</v>
      </c>
      <c r="R25" s="170">
        <v>20.098087436946411</v>
      </c>
      <c r="S25" s="170">
        <v>5.7365334645370343</v>
      </c>
      <c r="T25" s="170">
        <v>0.91723215518414003</v>
      </c>
      <c r="U25" s="170">
        <f t="shared" si="8"/>
        <v>40.745348811168235</v>
      </c>
      <c r="V25" s="170">
        <f t="shared" si="9"/>
        <v>434.10399683055039</v>
      </c>
    </row>
    <row r="26" spans="1:23">
      <c r="A26" s="169">
        <v>6</v>
      </c>
      <c r="B26" s="169" t="s">
        <v>23</v>
      </c>
      <c r="C26" s="170">
        <v>126.84803381279357</v>
      </c>
      <c r="D26" s="170">
        <v>1.4696059882747097</v>
      </c>
      <c r="E26" s="170">
        <v>9.1787238311946329</v>
      </c>
      <c r="F26" s="170">
        <v>48.343480827360601</v>
      </c>
      <c r="G26" s="170">
        <v>55.800676878503985</v>
      </c>
      <c r="H26" s="170">
        <v>8.5201816066172906</v>
      </c>
      <c r="I26" s="170">
        <v>0.92116291714044607</v>
      </c>
      <c r="J26" s="170">
        <v>15.256819130368214</v>
      </c>
      <c r="K26" s="170">
        <v>10.14958687466334</v>
      </c>
      <c r="L26" s="170">
        <f t="shared" si="6"/>
        <v>276.48827186691676</v>
      </c>
      <c r="M26" s="170">
        <v>60.960097376999116</v>
      </c>
      <c r="N26" s="170">
        <v>15.287920586143096</v>
      </c>
      <c r="O26" s="170">
        <f t="shared" si="7"/>
        <v>76.248017963142217</v>
      </c>
      <c r="P26" s="170">
        <v>0</v>
      </c>
      <c r="Q26" s="170">
        <v>12.548379955668416</v>
      </c>
      <c r="R26" s="170">
        <v>18.022547186605344</v>
      </c>
      <c r="S26" s="170">
        <v>5.1441185822538822</v>
      </c>
      <c r="T26" s="170">
        <v>0.82250909942252115</v>
      </c>
      <c r="U26" s="170">
        <f t="shared" si="8"/>
        <v>36.53755482395016</v>
      </c>
      <c r="V26" s="170">
        <f t="shared" si="9"/>
        <v>389.27384465400917</v>
      </c>
    </row>
    <row r="27" spans="1:23">
      <c r="A27" s="169">
        <v>7</v>
      </c>
      <c r="B27" s="169" t="s">
        <v>214</v>
      </c>
      <c r="C27" s="170">
        <v>220.94082915066213</v>
      </c>
      <c r="D27" s="170">
        <v>2.5597240715089793</v>
      </c>
      <c r="E27" s="170">
        <v>15.98727857935903</v>
      </c>
      <c r="F27" s="170">
        <v>84.203502545334089</v>
      </c>
      <c r="G27" s="170">
        <v>97.192265785529386</v>
      </c>
      <c r="H27" s="170">
        <v>14.840245702652625</v>
      </c>
      <c r="I27" s="170">
        <v>1.6044592302961345</v>
      </c>
      <c r="J27" s="170">
        <v>26.573957573832423</v>
      </c>
      <c r="K27" s="170">
        <v>17.678304284434461</v>
      </c>
      <c r="L27" s="170">
        <f t="shared" si="6"/>
        <v>481.58056692360924</v>
      </c>
      <c r="M27" s="170">
        <v>106.17881929062177</v>
      </c>
      <c r="N27" s="170">
        <v>26.628129335271286</v>
      </c>
      <c r="O27" s="170">
        <f t="shared" si="7"/>
        <v>132.80694862589306</v>
      </c>
      <c r="P27" s="170">
        <v>0</v>
      </c>
      <c r="Q27" s="170">
        <v>21.856463900690798</v>
      </c>
      <c r="R27" s="170">
        <v>31.391235631544426</v>
      </c>
      <c r="S27" s="170">
        <v>8.9599009984644482</v>
      </c>
      <c r="T27" s="170">
        <v>1.4326264030120726</v>
      </c>
      <c r="U27" s="170">
        <f t="shared" si="8"/>
        <v>63.640226933711745</v>
      </c>
      <c r="V27" s="170">
        <f t="shared" si="9"/>
        <v>678.02774248321407</v>
      </c>
    </row>
    <row r="28" spans="1:23">
      <c r="A28" s="169">
        <v>8</v>
      </c>
      <c r="B28" s="169" t="s">
        <v>297</v>
      </c>
      <c r="C28" s="170">
        <v>123.94545595515706</v>
      </c>
      <c r="D28" s="170">
        <v>1.4359779873290146</v>
      </c>
      <c r="E28" s="170">
        <v>8.9686932950248313</v>
      </c>
      <c r="F28" s="170">
        <v>47.237269617042102</v>
      </c>
      <c r="G28" s="170">
        <v>54.52382768912112</v>
      </c>
      <c r="H28" s="170">
        <v>8.3252200472532145</v>
      </c>
      <c r="I28" s="170">
        <v>0.90008456845658924</v>
      </c>
      <c r="J28" s="170">
        <v>14.907707645903836</v>
      </c>
      <c r="K28" s="170">
        <v>9.9173407353969321</v>
      </c>
      <c r="L28" s="170">
        <f t="shared" si="6"/>
        <v>270.16157754068468</v>
      </c>
      <c r="M28" s="170">
        <v>59.565188654117534</v>
      </c>
      <c r="N28" s="170">
        <v>14.93809742807875</v>
      </c>
      <c r="O28" s="170">
        <f t="shared" si="7"/>
        <v>74.503286082196283</v>
      </c>
      <c r="P28" s="170">
        <v>0</v>
      </c>
      <c r="Q28" s="170">
        <v>12.261243854983665</v>
      </c>
      <c r="R28" s="170">
        <v>17.610149415590197</v>
      </c>
      <c r="S28" s="170">
        <v>5.0264091921663496</v>
      </c>
      <c r="T28" s="170">
        <v>0.80368817939776327</v>
      </c>
      <c r="U28" s="170">
        <f t="shared" si="8"/>
        <v>35.701490642137969</v>
      </c>
      <c r="V28" s="170">
        <f t="shared" si="9"/>
        <v>380.36635426501891</v>
      </c>
    </row>
    <row r="29" spans="1:23">
      <c r="A29" s="646" t="s">
        <v>128</v>
      </c>
      <c r="B29" s="647"/>
      <c r="C29" s="171">
        <f t="shared" ref="C29:V29" si="10">SUM(C21:C28)</f>
        <v>2380.5757308471884</v>
      </c>
      <c r="D29" s="171">
        <f t="shared" si="10"/>
        <v>27.580312003556028</v>
      </c>
      <c r="E29" s="171">
        <f t="shared" si="10"/>
        <v>172.25846184528615</v>
      </c>
      <c r="F29" s="171">
        <f t="shared" si="10"/>
        <v>907.26922399236889</v>
      </c>
      <c r="G29" s="171">
        <f t="shared" si="10"/>
        <v>1047.2195204685524</v>
      </c>
      <c r="H29" s="171">
        <f t="shared" si="10"/>
        <v>159.89950293638717</v>
      </c>
      <c r="I29" s="171">
        <f t="shared" si="10"/>
        <v>17.287600121081063</v>
      </c>
      <c r="J29" s="171">
        <f t="shared" si="10"/>
        <v>286.32697141590637</v>
      </c>
      <c r="K29" s="171">
        <f t="shared" si="10"/>
        <v>190.4787915562614</v>
      </c>
      <c r="L29" s="171">
        <f>SUM(L21:L28)</f>
        <v>5188.8961151865878</v>
      </c>
      <c r="M29" s="171">
        <f t="shared" si="10"/>
        <v>1144.0471247661465</v>
      </c>
      <c r="N29" s="171">
        <f t="shared" si="10"/>
        <v>286.91065701659119</v>
      </c>
      <c r="O29" s="171">
        <f>SUM(O21:O28)</f>
        <v>1430.957781782738</v>
      </c>
      <c r="P29" s="171">
        <f t="shared" si="10"/>
        <v>0</v>
      </c>
      <c r="Q29" s="171">
        <f t="shared" si="10"/>
        <v>235.49729456587522</v>
      </c>
      <c r="R29" s="171">
        <f t="shared" si="10"/>
        <v>338.23179714239888</v>
      </c>
      <c r="S29" s="171">
        <f t="shared" si="10"/>
        <v>96.540430982057046</v>
      </c>
      <c r="T29" s="171">
        <f t="shared" si="10"/>
        <v>15.43614939570902</v>
      </c>
      <c r="U29" s="171">
        <f>SUM(U21:U28)</f>
        <v>685.70567208604007</v>
      </c>
      <c r="V29" s="171">
        <f t="shared" si="10"/>
        <v>7305.5595690553655</v>
      </c>
    </row>
    <row r="30" spans="1:23">
      <c r="A30" s="169">
        <v>1</v>
      </c>
      <c r="B30" s="169" t="s">
        <v>298</v>
      </c>
      <c r="C30" s="170">
        <v>1224.83231742053</v>
      </c>
      <c r="D30" s="170">
        <v>14.190372954224342</v>
      </c>
      <c r="E30" s="170">
        <v>88.628867497600012</v>
      </c>
      <c r="F30" s="170">
        <v>466.79996428907202</v>
      </c>
      <c r="G30" s="170">
        <v>538.80592643320074</v>
      </c>
      <c r="H30" s="170">
        <v>82.270047618383344</v>
      </c>
      <c r="I30" s="170">
        <v>8.8946598272711537</v>
      </c>
      <c r="J30" s="170">
        <v>147.31836647538202</v>
      </c>
      <c r="K30" s="170">
        <v>98.003426926599133</v>
      </c>
      <c r="L30" s="170">
        <f>C30+D30+E30+F30+G30+H30+I30+J30+K30</f>
        <v>2669.7439494422624</v>
      </c>
      <c r="M30" s="170">
        <v>588.62479059506222</v>
      </c>
      <c r="N30" s="170">
        <v>147.61867911726435</v>
      </c>
      <c r="O30" s="170">
        <f>M30+N30</f>
        <v>736.2434697123266</v>
      </c>
      <c r="P30" s="170">
        <v>0</v>
      </c>
      <c r="Q30" s="170">
        <v>121.16594036970028</v>
      </c>
      <c r="R30" s="170">
        <v>174.02396846741101</v>
      </c>
      <c r="S30" s="170">
        <v>49.671110342055314</v>
      </c>
      <c r="T30" s="170">
        <v>7.9420681272203693</v>
      </c>
      <c r="U30" s="170">
        <f>P30+Q30+R30+S30+T30</f>
        <v>352.80308730638694</v>
      </c>
      <c r="V30" s="170">
        <f>L30+O30+U30</f>
        <v>3758.7905064609758</v>
      </c>
    </row>
    <row r="31" spans="1:23">
      <c r="A31" s="646" t="s">
        <v>129</v>
      </c>
      <c r="B31" s="647"/>
      <c r="C31" s="171">
        <f t="shared" ref="C31:V31" si="11">SUM(C30)</f>
        <v>1224.83231742053</v>
      </c>
      <c r="D31" s="171">
        <f t="shared" si="11"/>
        <v>14.190372954224342</v>
      </c>
      <c r="E31" s="171">
        <f t="shared" si="11"/>
        <v>88.628867497600012</v>
      </c>
      <c r="F31" s="171">
        <f t="shared" si="11"/>
        <v>466.79996428907202</v>
      </c>
      <c r="G31" s="171">
        <f t="shared" si="11"/>
        <v>538.80592643320074</v>
      </c>
      <c r="H31" s="171">
        <f t="shared" si="11"/>
        <v>82.270047618383344</v>
      </c>
      <c r="I31" s="171">
        <f t="shared" si="11"/>
        <v>8.8946598272711537</v>
      </c>
      <c r="J31" s="171">
        <f t="shared" si="11"/>
        <v>147.31836647538202</v>
      </c>
      <c r="K31" s="171">
        <f t="shared" si="11"/>
        <v>98.003426926599133</v>
      </c>
      <c r="L31" s="171">
        <f>SUM(L30)</f>
        <v>2669.7439494422624</v>
      </c>
      <c r="M31" s="171">
        <f t="shared" si="11"/>
        <v>588.62479059506222</v>
      </c>
      <c r="N31" s="171">
        <f t="shared" si="11"/>
        <v>147.61867911726435</v>
      </c>
      <c r="O31" s="171">
        <f>SUM(O30)</f>
        <v>736.2434697123266</v>
      </c>
      <c r="P31" s="171">
        <f t="shared" si="11"/>
        <v>0</v>
      </c>
      <c r="Q31" s="171">
        <f t="shared" si="11"/>
        <v>121.16594036970028</v>
      </c>
      <c r="R31" s="171">
        <f t="shared" si="11"/>
        <v>174.02396846741101</v>
      </c>
      <c r="S31" s="171">
        <f t="shared" si="11"/>
        <v>49.671110342055314</v>
      </c>
      <c r="T31" s="171">
        <f t="shared" si="11"/>
        <v>7.9420681272203693</v>
      </c>
      <c r="U31" s="171">
        <f>SUM(U30)</f>
        <v>352.80308730638694</v>
      </c>
      <c r="V31" s="171">
        <f t="shared" si="11"/>
        <v>3758.7905064609758</v>
      </c>
    </row>
    <row r="32" spans="1:23">
      <c r="A32" s="169">
        <v>1</v>
      </c>
      <c r="B32" s="169" t="s">
        <v>28</v>
      </c>
      <c r="C32" s="170">
        <v>2110.5764590910144</v>
      </c>
      <c r="D32" s="170">
        <v>24.452218215454568</v>
      </c>
      <c r="E32" s="170">
        <v>152.72131431857662</v>
      </c>
      <c r="F32" s="170">
        <v>804.36889337463526</v>
      </c>
      <c r="G32" s="170">
        <v>928.44635806437418</v>
      </c>
      <c r="H32" s="170">
        <v>141.7640793127772</v>
      </c>
      <c r="I32" s="170">
        <v>15.326881382911484</v>
      </c>
      <c r="J32" s="170">
        <v>253.85244318952081</v>
      </c>
      <c r="K32" s="170">
        <v>168.87513730625182</v>
      </c>
      <c r="L32" s="170">
        <f>C32+D32+E32+F32+G32+H32+I32+J32+K32</f>
        <v>4600.3837842555167</v>
      </c>
      <c r="M32" s="170">
        <v>1014.2920043811812</v>
      </c>
      <c r="N32" s="170">
        <v>254.36992854919777</v>
      </c>
      <c r="O32" s="170">
        <f>M32+N32</f>
        <v>1268.661932930379</v>
      </c>
      <c r="P32" s="170">
        <v>0</v>
      </c>
      <c r="Q32" s="170">
        <v>208.78774812741452</v>
      </c>
      <c r="R32" s="170">
        <v>299.87034628415199</v>
      </c>
      <c r="S32" s="170">
        <v>85.591043519845812</v>
      </c>
      <c r="T32" s="170">
        <v>13.685417822016239</v>
      </c>
      <c r="U32" s="170">
        <f>P32+Q32+R32+S32+T32</f>
        <v>607.93455575342853</v>
      </c>
      <c r="V32" s="170">
        <f>L32+O32+U32</f>
        <v>6476.980272939325</v>
      </c>
    </row>
    <row r="33" spans="1:22">
      <c r="A33" s="645" t="s">
        <v>226</v>
      </c>
      <c r="B33" s="645"/>
      <c r="C33" s="171">
        <f t="shared" ref="C33:T33" si="12">SUM(C32)</f>
        <v>2110.5764590910144</v>
      </c>
      <c r="D33" s="171">
        <f t="shared" si="12"/>
        <v>24.452218215454568</v>
      </c>
      <c r="E33" s="171">
        <f t="shared" si="12"/>
        <v>152.72131431857662</v>
      </c>
      <c r="F33" s="171">
        <f t="shared" si="12"/>
        <v>804.36889337463526</v>
      </c>
      <c r="G33" s="171">
        <f t="shared" si="12"/>
        <v>928.44635806437418</v>
      </c>
      <c r="H33" s="171">
        <f t="shared" si="12"/>
        <v>141.7640793127772</v>
      </c>
      <c r="I33" s="171">
        <f t="shared" si="12"/>
        <v>15.326881382911484</v>
      </c>
      <c r="J33" s="171">
        <f t="shared" si="12"/>
        <v>253.85244318952081</v>
      </c>
      <c r="K33" s="171">
        <f t="shared" si="12"/>
        <v>168.87513730625182</v>
      </c>
      <c r="L33" s="171">
        <f>SUM(L32)</f>
        <v>4600.3837842555167</v>
      </c>
      <c r="M33" s="171">
        <f t="shared" si="12"/>
        <v>1014.2920043811812</v>
      </c>
      <c r="N33" s="171">
        <f t="shared" si="12"/>
        <v>254.36992854919777</v>
      </c>
      <c r="O33" s="171">
        <f>SUM(O32)</f>
        <v>1268.661932930379</v>
      </c>
      <c r="P33" s="171">
        <f t="shared" si="12"/>
        <v>0</v>
      </c>
      <c r="Q33" s="171">
        <f t="shared" si="12"/>
        <v>208.78774812741452</v>
      </c>
      <c r="R33" s="171">
        <f t="shared" si="12"/>
        <v>299.87034628415199</v>
      </c>
      <c r="S33" s="171">
        <f t="shared" si="12"/>
        <v>85.591043519845812</v>
      </c>
      <c r="T33" s="171">
        <f t="shared" si="12"/>
        <v>13.685417822016239</v>
      </c>
      <c r="U33" s="171">
        <f>SUM(U32)</f>
        <v>607.93455575342853</v>
      </c>
      <c r="V33" s="171">
        <f>SUM(V32)</f>
        <v>6476.980272939325</v>
      </c>
    </row>
    <row r="34" spans="1:22">
      <c r="A34" s="645" t="s">
        <v>120</v>
      </c>
      <c r="B34" s="645"/>
      <c r="C34" s="171">
        <f t="shared" ref="C34:V34" si="13">C20+C29+C31+C33</f>
        <v>20392.620000000006</v>
      </c>
      <c r="D34" s="171">
        <f t="shared" si="13"/>
        <v>236.26000000000005</v>
      </c>
      <c r="E34" s="171">
        <f t="shared" si="13"/>
        <v>1475.6100000000004</v>
      </c>
      <c r="F34" s="171">
        <f t="shared" si="13"/>
        <v>7771.9000000000024</v>
      </c>
      <c r="G34" s="171">
        <f t="shared" si="13"/>
        <v>8970.75</v>
      </c>
      <c r="H34" s="171">
        <f t="shared" si="13"/>
        <v>1369.7400000000007</v>
      </c>
      <c r="I34" s="171">
        <f t="shared" si="13"/>
        <v>148.09000000000003</v>
      </c>
      <c r="J34" s="171">
        <f t="shared" si="13"/>
        <v>2452.7500000000009</v>
      </c>
      <c r="K34" s="171">
        <f t="shared" si="13"/>
        <v>1631.6900000000003</v>
      </c>
      <c r="L34" s="171">
        <f>L20+L29+L31+L33</f>
        <v>44449.410000000018</v>
      </c>
      <c r="M34" s="171">
        <f t="shared" si="13"/>
        <v>9800.2000000000044</v>
      </c>
      <c r="N34" s="171">
        <f t="shared" si="13"/>
        <v>2457.7500000000009</v>
      </c>
      <c r="O34" s="171">
        <f>O20+O29+O31+O33</f>
        <v>12257.950000000006</v>
      </c>
      <c r="P34" s="171">
        <f t="shared" si="13"/>
        <v>0</v>
      </c>
      <c r="Q34" s="171">
        <f t="shared" si="13"/>
        <v>2017.3300000000004</v>
      </c>
      <c r="R34" s="171">
        <f t="shared" si="13"/>
        <v>2897.380000000001</v>
      </c>
      <c r="S34" s="171">
        <f t="shared" si="13"/>
        <v>826.99</v>
      </c>
      <c r="T34" s="171">
        <f t="shared" si="13"/>
        <v>132.23000000000002</v>
      </c>
      <c r="U34" s="171">
        <f>U20+U29+U31+U33</f>
        <v>5873.9300000000021</v>
      </c>
      <c r="V34" s="171">
        <f t="shared" si="13"/>
        <v>62581.290000000023</v>
      </c>
    </row>
  </sheetData>
  <mergeCells count="7">
    <mergeCell ref="A34:B34"/>
    <mergeCell ref="A1:V1"/>
    <mergeCell ref="A20:B20"/>
    <mergeCell ref="A29:B29"/>
    <mergeCell ref="A31:B31"/>
    <mergeCell ref="A33:B33"/>
    <mergeCell ref="A2:V2"/>
  </mergeCells>
  <printOptions gridLines="1"/>
  <pageMargins left="0.17" right="0.17" top="0.75" bottom="0.75" header="0.28000000000000003" footer="0.3"/>
  <pageSetup paperSize="9" scale="72" orientation="landscape" r:id="rId1"/>
  <ignoredErrors>
    <ignoredError sqref="L21:W34 L20:V20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1:W37"/>
  <sheetViews>
    <sheetView topLeftCell="E1" workbookViewId="0">
      <selection sqref="A1:U35"/>
    </sheetView>
  </sheetViews>
  <sheetFormatPr defaultRowHeight="15"/>
  <cols>
    <col min="1" max="1" width="7.5703125" bestFit="1" customWidth="1"/>
    <col min="2" max="2" width="10.42578125" style="2" customWidth="1"/>
    <col min="3" max="3" width="10.85546875" bestFit="1" customWidth="1"/>
    <col min="4" max="4" width="9.85546875" customWidth="1"/>
    <col min="5" max="5" width="6.5703125" customWidth="1"/>
    <col min="6" max="6" width="10.42578125" customWidth="1"/>
    <col min="7" max="7" width="10.5703125" customWidth="1"/>
    <col min="8" max="8" width="7.7109375" bestFit="1" customWidth="1"/>
    <col min="9" max="9" width="9.140625" bestFit="1" customWidth="1"/>
    <col min="10" max="10" width="13.7109375" customWidth="1"/>
    <col min="11" max="11" width="9.42578125" bestFit="1" customWidth="1"/>
    <col min="12" max="12" width="10.85546875" customWidth="1"/>
    <col min="13" max="13" width="9.28515625" customWidth="1"/>
    <col min="14" max="14" width="10.5703125" customWidth="1"/>
    <col min="15" max="16" width="10" customWidth="1"/>
    <col min="17" max="17" width="9.85546875" customWidth="1"/>
    <col min="18" max="18" width="8.7109375" customWidth="1"/>
    <col min="19" max="19" width="9.140625" customWidth="1"/>
    <col min="20" max="20" width="8.85546875" customWidth="1"/>
    <col min="21" max="21" width="9.140625" customWidth="1"/>
    <col min="22" max="22" width="16.140625" customWidth="1"/>
  </cols>
  <sheetData>
    <row r="1" spans="1:23" s="57" customFormat="1" ht="18">
      <c r="A1" s="463">
        <v>80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</row>
    <row r="2" spans="1:23" ht="23.25">
      <c r="A2" s="649" t="s">
        <v>496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</row>
    <row r="3" spans="1:23">
      <c r="A3" s="651" t="s">
        <v>277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</row>
    <row r="4" spans="1:23" ht="45">
      <c r="A4" s="141" t="s">
        <v>58</v>
      </c>
      <c r="B4" s="141" t="s">
        <v>0</v>
      </c>
      <c r="C4" s="141" t="s">
        <v>494</v>
      </c>
      <c r="D4" s="141" t="s">
        <v>495</v>
      </c>
      <c r="E4" s="141" t="s">
        <v>279</v>
      </c>
      <c r="F4" s="141" t="s">
        <v>280</v>
      </c>
      <c r="G4" s="141" t="s">
        <v>281</v>
      </c>
      <c r="H4" s="141" t="s">
        <v>282</v>
      </c>
      <c r="I4" s="141" t="s">
        <v>283</v>
      </c>
      <c r="J4" s="141" t="s">
        <v>284</v>
      </c>
      <c r="K4" s="141" t="s">
        <v>285</v>
      </c>
      <c r="L4" s="141" t="s">
        <v>286</v>
      </c>
      <c r="M4" s="141" t="s">
        <v>287</v>
      </c>
      <c r="N4" s="141" t="s">
        <v>288</v>
      </c>
      <c r="O4" s="141" t="s">
        <v>289</v>
      </c>
      <c r="P4" s="141" t="s">
        <v>290</v>
      </c>
      <c r="Q4" s="141" t="s">
        <v>291</v>
      </c>
      <c r="R4" s="141" t="s">
        <v>292</v>
      </c>
      <c r="S4" s="141" t="s">
        <v>293</v>
      </c>
      <c r="T4" s="141" t="s">
        <v>294</v>
      </c>
      <c r="U4" s="141" t="s">
        <v>295</v>
      </c>
      <c r="V4" s="24"/>
    </row>
    <row r="5" spans="1:23">
      <c r="A5" s="142">
        <v>1</v>
      </c>
      <c r="B5" s="425" t="s">
        <v>4</v>
      </c>
      <c r="C5" s="143">
        <v>0</v>
      </c>
      <c r="D5" s="143">
        <v>0</v>
      </c>
      <c r="E5" s="143">
        <v>0</v>
      </c>
      <c r="F5" s="143">
        <v>0</v>
      </c>
      <c r="G5" s="143">
        <v>0</v>
      </c>
      <c r="H5" s="143">
        <v>0</v>
      </c>
      <c r="I5" s="143">
        <v>0</v>
      </c>
      <c r="J5" s="143">
        <v>0</v>
      </c>
      <c r="K5" s="143">
        <v>0</v>
      </c>
      <c r="L5" s="144">
        <f>C5+D5+E5+F5+G5+H5+I5+J5+K5</f>
        <v>0</v>
      </c>
      <c r="M5" s="143">
        <v>0</v>
      </c>
      <c r="N5" s="143">
        <v>380</v>
      </c>
      <c r="O5" s="144">
        <f>M5+N5</f>
        <v>380</v>
      </c>
      <c r="P5" s="143">
        <v>0</v>
      </c>
      <c r="Q5" s="143">
        <v>0</v>
      </c>
      <c r="R5" s="143">
        <v>0</v>
      </c>
      <c r="S5" s="143">
        <v>0</v>
      </c>
      <c r="T5" s="143">
        <v>0</v>
      </c>
      <c r="U5" s="144">
        <f>P5+Q5+R5+S5+T5</f>
        <v>0</v>
      </c>
      <c r="V5" s="80"/>
    </row>
    <row r="6" spans="1:23">
      <c r="A6" s="142">
        <v>2</v>
      </c>
      <c r="B6" s="425" t="s">
        <v>5</v>
      </c>
      <c r="C6" s="143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43">
        <v>0</v>
      </c>
      <c r="J6" s="143">
        <v>0</v>
      </c>
      <c r="K6" s="143">
        <v>34.15</v>
      </c>
      <c r="L6" s="144">
        <f t="shared" ref="L6:L35" si="0">C6+D6+E6+F6+G6+H6+I6+J6+K6</f>
        <v>34.15</v>
      </c>
      <c r="M6" s="143">
        <v>513.5</v>
      </c>
      <c r="N6" s="143">
        <v>0</v>
      </c>
      <c r="O6" s="144">
        <f t="shared" ref="O6:O35" si="1">M6+N6</f>
        <v>513.5</v>
      </c>
      <c r="P6" s="143">
        <v>0</v>
      </c>
      <c r="Q6" s="143">
        <v>4.16</v>
      </c>
      <c r="R6" s="143">
        <v>250.2</v>
      </c>
      <c r="S6" s="143">
        <v>0</v>
      </c>
      <c r="T6" s="143">
        <v>0</v>
      </c>
      <c r="U6" s="144">
        <f t="shared" ref="U6:U35" si="2">P6+Q6+R6+S6+T6</f>
        <v>254.35999999999999</v>
      </c>
      <c r="V6" s="80"/>
      <c r="W6" s="24"/>
    </row>
    <row r="7" spans="1:23">
      <c r="A7" s="142">
        <v>3</v>
      </c>
      <c r="B7" s="425" t="s">
        <v>6</v>
      </c>
      <c r="C7" s="143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4">
        <f t="shared" si="0"/>
        <v>0</v>
      </c>
      <c r="M7" s="143">
        <v>0</v>
      </c>
      <c r="N7" s="143">
        <v>0</v>
      </c>
      <c r="O7" s="144">
        <f t="shared" si="1"/>
        <v>0</v>
      </c>
      <c r="P7" s="143">
        <v>0</v>
      </c>
      <c r="Q7" s="143">
        <v>0</v>
      </c>
      <c r="R7" s="143">
        <v>0</v>
      </c>
      <c r="S7" s="143">
        <v>0</v>
      </c>
      <c r="T7" s="143">
        <v>0</v>
      </c>
      <c r="U7" s="144">
        <f t="shared" si="2"/>
        <v>0</v>
      </c>
      <c r="V7" s="80"/>
    </row>
    <row r="8" spans="1:23">
      <c r="A8" s="142">
        <v>4</v>
      </c>
      <c r="B8" s="425" t="s">
        <v>7</v>
      </c>
      <c r="C8" s="143">
        <v>0</v>
      </c>
      <c r="D8" s="143">
        <v>0</v>
      </c>
      <c r="E8" s="143">
        <v>0</v>
      </c>
      <c r="F8" s="143">
        <v>0</v>
      </c>
      <c r="G8" s="143">
        <v>1</v>
      </c>
      <c r="H8" s="143">
        <v>0</v>
      </c>
      <c r="I8" s="143">
        <v>0</v>
      </c>
      <c r="J8" s="143">
        <v>0</v>
      </c>
      <c r="K8" s="143">
        <v>0</v>
      </c>
      <c r="L8" s="144">
        <f t="shared" si="0"/>
        <v>1</v>
      </c>
      <c r="M8" s="143">
        <v>19.97</v>
      </c>
      <c r="N8" s="143">
        <v>5</v>
      </c>
      <c r="O8" s="144">
        <f t="shared" si="1"/>
        <v>24.97</v>
      </c>
      <c r="P8" s="143">
        <v>0</v>
      </c>
      <c r="Q8" s="143">
        <v>0</v>
      </c>
      <c r="R8" s="143">
        <v>40</v>
      </c>
      <c r="S8" s="143">
        <v>0</v>
      </c>
      <c r="T8" s="143">
        <v>0</v>
      </c>
      <c r="U8" s="144">
        <f t="shared" si="2"/>
        <v>40</v>
      </c>
      <c r="V8" s="80"/>
    </row>
    <row r="9" spans="1:23">
      <c r="A9" s="142">
        <v>5</v>
      </c>
      <c r="B9" s="425" t="s">
        <v>8</v>
      </c>
      <c r="C9" s="143">
        <v>62.08</v>
      </c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  <c r="J9" s="143">
        <v>20</v>
      </c>
      <c r="K9" s="143">
        <v>8.1</v>
      </c>
      <c r="L9" s="144">
        <f t="shared" si="0"/>
        <v>90.179999999999993</v>
      </c>
      <c r="M9" s="143">
        <v>805.32</v>
      </c>
      <c r="N9" s="143">
        <v>312</v>
      </c>
      <c r="O9" s="144">
        <f t="shared" si="1"/>
        <v>1117.3200000000002</v>
      </c>
      <c r="P9" s="143">
        <v>0</v>
      </c>
      <c r="Q9" s="143">
        <v>0</v>
      </c>
      <c r="R9" s="143">
        <v>0</v>
      </c>
      <c r="S9" s="143">
        <v>0</v>
      </c>
      <c r="T9" s="143">
        <v>0.6</v>
      </c>
      <c r="U9" s="144">
        <f t="shared" si="2"/>
        <v>0.6</v>
      </c>
      <c r="V9" s="80"/>
    </row>
    <row r="10" spans="1:23">
      <c r="A10" s="142">
        <v>6</v>
      </c>
      <c r="B10" s="425" t="s">
        <v>9</v>
      </c>
      <c r="C10" s="143">
        <v>372.11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49.18</v>
      </c>
      <c r="L10" s="144">
        <f t="shared" si="0"/>
        <v>421.29</v>
      </c>
      <c r="M10" s="143">
        <v>405.08</v>
      </c>
      <c r="N10" s="143">
        <v>137.30000000000001</v>
      </c>
      <c r="O10" s="144">
        <f t="shared" si="1"/>
        <v>542.38</v>
      </c>
      <c r="P10" s="143">
        <v>0</v>
      </c>
      <c r="Q10" s="143">
        <v>0</v>
      </c>
      <c r="R10" s="143">
        <v>60</v>
      </c>
      <c r="S10" s="143">
        <v>0</v>
      </c>
      <c r="T10" s="143">
        <v>0</v>
      </c>
      <c r="U10" s="144">
        <f t="shared" si="2"/>
        <v>60</v>
      </c>
      <c r="V10" s="80"/>
    </row>
    <row r="11" spans="1:23" s="12" customFormat="1">
      <c r="A11" s="142">
        <v>7</v>
      </c>
      <c r="B11" s="425" t="s">
        <v>11</v>
      </c>
      <c r="C11" s="143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7.2</v>
      </c>
      <c r="L11" s="144">
        <f t="shared" si="0"/>
        <v>7.2</v>
      </c>
      <c r="M11" s="143">
        <v>253.16</v>
      </c>
      <c r="N11" s="143">
        <v>0</v>
      </c>
      <c r="O11" s="144">
        <f t="shared" si="1"/>
        <v>253.16</v>
      </c>
      <c r="P11" s="143">
        <v>0</v>
      </c>
      <c r="Q11" s="143">
        <v>0</v>
      </c>
      <c r="R11" s="143">
        <v>201.6</v>
      </c>
      <c r="S11" s="143">
        <v>0</v>
      </c>
      <c r="T11" s="143">
        <v>0</v>
      </c>
      <c r="U11" s="144">
        <f t="shared" si="2"/>
        <v>201.6</v>
      </c>
    </row>
    <row r="12" spans="1:23">
      <c r="A12" s="142">
        <v>8</v>
      </c>
      <c r="B12" s="425" t="s">
        <v>12</v>
      </c>
      <c r="C12" s="143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4">
        <f t="shared" si="0"/>
        <v>0</v>
      </c>
      <c r="M12" s="143">
        <v>10</v>
      </c>
      <c r="N12" s="143">
        <v>8</v>
      </c>
      <c r="O12" s="144">
        <f t="shared" si="1"/>
        <v>18</v>
      </c>
      <c r="P12" s="143">
        <v>0</v>
      </c>
      <c r="Q12" s="143">
        <v>0</v>
      </c>
      <c r="R12" s="143">
        <v>0</v>
      </c>
      <c r="S12" s="143">
        <v>0</v>
      </c>
      <c r="T12" s="143">
        <v>0</v>
      </c>
      <c r="U12" s="144">
        <f t="shared" si="2"/>
        <v>0</v>
      </c>
      <c r="V12" s="80"/>
    </row>
    <row r="13" spans="1:23">
      <c r="A13" s="142">
        <v>9</v>
      </c>
      <c r="B13" s="425" t="s">
        <v>13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4">
        <f t="shared" si="0"/>
        <v>0</v>
      </c>
      <c r="M13" s="143">
        <v>0</v>
      </c>
      <c r="N13" s="143">
        <v>17.7</v>
      </c>
      <c r="O13" s="144">
        <f t="shared" si="1"/>
        <v>17.7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4">
        <f t="shared" si="2"/>
        <v>0</v>
      </c>
      <c r="V13" s="80"/>
    </row>
    <row r="14" spans="1:23">
      <c r="A14" s="142">
        <v>10</v>
      </c>
      <c r="B14" s="425" t="s">
        <v>14</v>
      </c>
      <c r="C14" s="143">
        <v>6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4">
        <f t="shared" si="0"/>
        <v>6</v>
      </c>
      <c r="M14" s="143">
        <v>3</v>
      </c>
      <c r="N14" s="143">
        <v>3</v>
      </c>
      <c r="O14" s="144">
        <f t="shared" si="1"/>
        <v>6</v>
      </c>
      <c r="P14" s="143">
        <v>0</v>
      </c>
      <c r="Q14" s="143">
        <v>0</v>
      </c>
      <c r="R14" s="143">
        <v>2</v>
      </c>
      <c r="S14" s="143">
        <v>0</v>
      </c>
      <c r="T14" s="143">
        <v>0</v>
      </c>
      <c r="U14" s="144">
        <f t="shared" si="2"/>
        <v>2</v>
      </c>
      <c r="V14" s="80"/>
    </row>
    <row r="15" spans="1:23">
      <c r="A15" s="142">
        <v>11</v>
      </c>
      <c r="B15" s="425" t="s">
        <v>15</v>
      </c>
      <c r="C15" s="143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4">
        <f t="shared" si="0"/>
        <v>0</v>
      </c>
      <c r="M15" s="143">
        <v>42.95</v>
      </c>
      <c r="N15" s="143">
        <v>21.23</v>
      </c>
      <c r="O15" s="144">
        <f t="shared" si="1"/>
        <v>64.180000000000007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4">
        <f t="shared" si="2"/>
        <v>0</v>
      </c>
      <c r="V15" s="80"/>
    </row>
    <row r="16" spans="1:23" s="12" customFormat="1">
      <c r="A16" s="142">
        <v>12</v>
      </c>
      <c r="B16" s="425" t="s">
        <v>16</v>
      </c>
      <c r="C16" s="143">
        <v>594.97</v>
      </c>
      <c r="D16" s="143">
        <v>0</v>
      </c>
      <c r="E16" s="143">
        <v>0</v>
      </c>
      <c r="F16" s="143">
        <v>0</v>
      </c>
      <c r="G16" s="143">
        <v>2</v>
      </c>
      <c r="H16" s="143">
        <v>0</v>
      </c>
      <c r="I16" s="143">
        <v>17.010000000000002</v>
      </c>
      <c r="J16" s="143">
        <v>0</v>
      </c>
      <c r="K16" s="143">
        <v>0</v>
      </c>
      <c r="L16" s="144">
        <f t="shared" si="0"/>
        <v>613.98</v>
      </c>
      <c r="M16" s="143">
        <v>918.8</v>
      </c>
      <c r="N16" s="143">
        <v>348.68</v>
      </c>
      <c r="O16" s="144">
        <f t="shared" si="1"/>
        <v>1267.48</v>
      </c>
      <c r="P16" s="143">
        <v>0</v>
      </c>
      <c r="Q16" s="143">
        <v>98.18</v>
      </c>
      <c r="R16" s="143">
        <v>147.80000000000001</v>
      </c>
      <c r="S16" s="143">
        <v>0</v>
      </c>
      <c r="T16" s="143">
        <v>0</v>
      </c>
      <c r="U16" s="144">
        <f t="shared" si="2"/>
        <v>245.98000000000002</v>
      </c>
    </row>
    <row r="17" spans="1:22">
      <c r="A17" s="142">
        <v>13</v>
      </c>
      <c r="B17" s="425" t="s">
        <v>17</v>
      </c>
      <c r="C17" s="143">
        <v>0</v>
      </c>
      <c r="D17" s="143">
        <v>0</v>
      </c>
      <c r="E17" s="143">
        <v>0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144">
        <f t="shared" si="0"/>
        <v>0</v>
      </c>
      <c r="M17" s="143">
        <v>92.2</v>
      </c>
      <c r="N17" s="143">
        <v>238.36</v>
      </c>
      <c r="O17" s="144">
        <f t="shared" si="1"/>
        <v>330.56</v>
      </c>
      <c r="P17" s="143">
        <v>0</v>
      </c>
      <c r="Q17" s="143">
        <v>0</v>
      </c>
      <c r="R17" s="143">
        <v>0</v>
      </c>
      <c r="S17" s="143">
        <v>0</v>
      </c>
      <c r="T17" s="143">
        <v>0</v>
      </c>
      <c r="U17" s="144">
        <f t="shared" si="2"/>
        <v>0</v>
      </c>
      <c r="V17" s="80"/>
    </row>
    <row r="18" spans="1:22">
      <c r="A18" s="142">
        <v>14</v>
      </c>
      <c r="B18" s="425" t="s">
        <v>18</v>
      </c>
      <c r="C18" s="143">
        <v>0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  <c r="L18" s="144">
        <f t="shared" si="0"/>
        <v>0</v>
      </c>
      <c r="M18" s="143">
        <v>0</v>
      </c>
      <c r="N18" s="143">
        <v>0</v>
      </c>
      <c r="O18" s="144">
        <f t="shared" si="1"/>
        <v>0</v>
      </c>
      <c r="P18" s="143">
        <v>0</v>
      </c>
      <c r="Q18" s="143">
        <v>0</v>
      </c>
      <c r="R18" s="143">
        <v>0</v>
      </c>
      <c r="S18" s="143">
        <v>0</v>
      </c>
      <c r="T18" s="143">
        <v>0</v>
      </c>
      <c r="U18" s="144">
        <f t="shared" si="2"/>
        <v>0</v>
      </c>
      <c r="V18" s="80"/>
    </row>
    <row r="19" spans="1:22">
      <c r="A19" s="142">
        <v>15</v>
      </c>
      <c r="B19" s="425" t="s">
        <v>19</v>
      </c>
      <c r="C19" s="143">
        <v>48.4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284.7</v>
      </c>
      <c r="J19" s="143">
        <v>22.5</v>
      </c>
      <c r="K19" s="143">
        <v>0</v>
      </c>
      <c r="L19" s="144">
        <f t="shared" si="0"/>
        <v>355.59999999999997</v>
      </c>
      <c r="M19" s="143">
        <v>7.62</v>
      </c>
      <c r="N19" s="143">
        <v>731.78</v>
      </c>
      <c r="O19" s="144">
        <f t="shared" si="1"/>
        <v>739.4</v>
      </c>
      <c r="P19" s="143">
        <v>0</v>
      </c>
      <c r="Q19" s="143">
        <v>0</v>
      </c>
      <c r="R19" s="143">
        <v>35</v>
      </c>
      <c r="S19" s="143">
        <v>0</v>
      </c>
      <c r="T19" s="143">
        <v>0</v>
      </c>
      <c r="U19" s="144">
        <f t="shared" si="2"/>
        <v>35</v>
      </c>
      <c r="V19" s="80"/>
    </row>
    <row r="20" spans="1:22">
      <c r="A20" s="142">
        <v>16</v>
      </c>
      <c r="B20" s="425" t="s">
        <v>20</v>
      </c>
      <c r="C20" s="143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1</v>
      </c>
      <c r="L20" s="144">
        <f t="shared" si="0"/>
        <v>1</v>
      </c>
      <c r="M20" s="143">
        <v>25.22</v>
      </c>
      <c r="N20" s="143">
        <v>3.02</v>
      </c>
      <c r="O20" s="144">
        <f t="shared" si="1"/>
        <v>28.24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4">
        <f t="shared" si="2"/>
        <v>0</v>
      </c>
      <c r="V20" s="80"/>
    </row>
    <row r="21" spans="1:22">
      <c r="A21" s="145" t="s">
        <v>260</v>
      </c>
      <c r="B21" s="426" t="s">
        <v>57</v>
      </c>
      <c r="C21" s="144">
        <f>SUM(C5:C20)</f>
        <v>1083.5600000000002</v>
      </c>
      <c r="D21" s="144">
        <f t="shared" ref="D21:T21" si="3">SUM(D5:D20)</f>
        <v>0</v>
      </c>
      <c r="E21" s="144">
        <f t="shared" si="3"/>
        <v>0</v>
      </c>
      <c r="F21" s="144">
        <f t="shared" si="3"/>
        <v>0</v>
      </c>
      <c r="G21" s="144">
        <f t="shared" si="3"/>
        <v>3</v>
      </c>
      <c r="H21" s="144">
        <f t="shared" si="3"/>
        <v>0</v>
      </c>
      <c r="I21" s="144">
        <f t="shared" si="3"/>
        <v>301.70999999999998</v>
      </c>
      <c r="J21" s="144">
        <f t="shared" si="3"/>
        <v>42.5</v>
      </c>
      <c r="K21" s="144">
        <f t="shared" si="3"/>
        <v>99.63000000000001</v>
      </c>
      <c r="L21" s="144">
        <f t="shared" si="0"/>
        <v>1530.4000000000003</v>
      </c>
      <c r="M21" s="144">
        <f t="shared" si="3"/>
        <v>3096.8199999999993</v>
      </c>
      <c r="N21" s="144">
        <f t="shared" si="3"/>
        <v>2206.0700000000002</v>
      </c>
      <c r="O21" s="144">
        <f t="shared" si="1"/>
        <v>5302.8899999999994</v>
      </c>
      <c r="P21" s="144">
        <f t="shared" si="3"/>
        <v>0</v>
      </c>
      <c r="Q21" s="144">
        <f t="shared" si="3"/>
        <v>102.34</v>
      </c>
      <c r="R21" s="144">
        <f t="shared" si="3"/>
        <v>736.59999999999991</v>
      </c>
      <c r="S21" s="144">
        <f t="shared" si="3"/>
        <v>0</v>
      </c>
      <c r="T21" s="144">
        <f t="shared" si="3"/>
        <v>0.6</v>
      </c>
      <c r="U21" s="144">
        <f t="shared" si="2"/>
        <v>839.54</v>
      </c>
      <c r="V21" s="80"/>
    </row>
    <row r="22" spans="1:22">
      <c r="A22" s="142">
        <v>1</v>
      </c>
      <c r="B22" s="425" t="s">
        <v>24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4">
        <f t="shared" si="0"/>
        <v>0</v>
      </c>
      <c r="M22" s="143">
        <v>0</v>
      </c>
      <c r="N22" s="143">
        <v>0</v>
      </c>
      <c r="O22" s="144">
        <f t="shared" si="1"/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4">
        <f t="shared" si="2"/>
        <v>0</v>
      </c>
      <c r="V22" s="80"/>
    </row>
    <row r="23" spans="1:22">
      <c r="A23" s="142">
        <v>2</v>
      </c>
      <c r="B23" s="425" t="s">
        <v>559</v>
      </c>
      <c r="C23" s="143">
        <v>0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4">
        <f t="shared" si="0"/>
        <v>0</v>
      </c>
      <c r="M23" s="143">
        <v>0</v>
      </c>
      <c r="N23" s="143">
        <v>0</v>
      </c>
      <c r="O23" s="144">
        <f t="shared" si="1"/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4">
        <f t="shared" si="2"/>
        <v>0</v>
      </c>
      <c r="V23" s="80"/>
    </row>
    <row r="24" spans="1:22">
      <c r="A24" s="142">
        <v>3</v>
      </c>
      <c r="B24" s="425" t="s">
        <v>21</v>
      </c>
      <c r="C24" s="143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4">
        <f t="shared" si="0"/>
        <v>0</v>
      </c>
      <c r="M24" s="143">
        <v>245.13</v>
      </c>
      <c r="N24" s="143">
        <v>0</v>
      </c>
      <c r="O24" s="144">
        <f t="shared" si="1"/>
        <v>245.13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4">
        <f t="shared" si="2"/>
        <v>0</v>
      </c>
      <c r="V24" s="80"/>
    </row>
    <row r="25" spans="1:22">
      <c r="A25" s="142">
        <v>4</v>
      </c>
      <c r="B25" s="425" t="s">
        <v>22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4">
        <f t="shared" si="0"/>
        <v>0</v>
      </c>
      <c r="M25" s="143">
        <v>0</v>
      </c>
      <c r="N25" s="143">
        <v>0</v>
      </c>
      <c r="O25" s="144">
        <f t="shared" si="1"/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4">
        <f t="shared" si="2"/>
        <v>0</v>
      </c>
      <c r="V25" s="80"/>
    </row>
    <row r="26" spans="1:22">
      <c r="A26" s="142">
        <v>5</v>
      </c>
      <c r="B26" s="425" t="s">
        <v>10</v>
      </c>
      <c r="C26" s="143">
        <v>24.51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9</v>
      </c>
      <c r="K26" s="143">
        <v>0</v>
      </c>
      <c r="L26" s="144">
        <f t="shared" si="0"/>
        <v>33.510000000000005</v>
      </c>
      <c r="M26" s="143">
        <v>125</v>
      </c>
      <c r="N26" s="143">
        <v>25</v>
      </c>
      <c r="O26" s="144">
        <f t="shared" si="1"/>
        <v>150</v>
      </c>
      <c r="P26" s="143">
        <v>0</v>
      </c>
      <c r="Q26" s="143">
        <v>0</v>
      </c>
      <c r="R26" s="143">
        <v>135</v>
      </c>
      <c r="S26" s="143">
        <v>0</v>
      </c>
      <c r="T26" s="143">
        <v>0</v>
      </c>
      <c r="U26" s="144">
        <f t="shared" si="2"/>
        <v>135</v>
      </c>
      <c r="V26" s="80"/>
    </row>
    <row r="27" spans="1:22">
      <c r="A27" s="142">
        <v>6</v>
      </c>
      <c r="B27" s="425" t="s">
        <v>23</v>
      </c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7</v>
      </c>
      <c r="L27" s="144">
        <f t="shared" si="0"/>
        <v>7</v>
      </c>
      <c r="M27" s="143">
        <v>838</v>
      </c>
      <c r="N27" s="143">
        <v>0</v>
      </c>
      <c r="O27" s="144">
        <f t="shared" si="1"/>
        <v>838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4">
        <f t="shared" si="2"/>
        <v>0</v>
      </c>
      <c r="V27" s="80"/>
    </row>
    <row r="28" spans="1:22">
      <c r="A28" s="142">
        <v>7</v>
      </c>
      <c r="B28" s="425" t="s">
        <v>214</v>
      </c>
      <c r="C28" s="143">
        <v>2.7</v>
      </c>
      <c r="D28" s="143">
        <v>0</v>
      </c>
      <c r="E28" s="143">
        <v>0</v>
      </c>
      <c r="F28" s="143">
        <v>0</v>
      </c>
      <c r="G28" s="143">
        <v>76</v>
      </c>
      <c r="H28" s="143">
        <v>2.25</v>
      </c>
      <c r="I28" s="143">
        <v>0</v>
      </c>
      <c r="J28" s="143">
        <v>0</v>
      </c>
      <c r="K28" s="143">
        <v>0</v>
      </c>
      <c r="L28" s="144">
        <f t="shared" si="0"/>
        <v>80.95</v>
      </c>
      <c r="M28" s="143">
        <v>418.92</v>
      </c>
      <c r="N28" s="143">
        <v>0</v>
      </c>
      <c r="O28" s="144">
        <f t="shared" si="1"/>
        <v>418.92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4">
        <f t="shared" si="2"/>
        <v>0</v>
      </c>
      <c r="V28" s="80"/>
    </row>
    <row r="29" spans="1:22">
      <c r="A29" s="142">
        <v>8</v>
      </c>
      <c r="B29" s="425" t="s">
        <v>25</v>
      </c>
      <c r="C29" s="143">
        <v>0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4">
        <f t="shared" si="0"/>
        <v>0</v>
      </c>
      <c r="M29" s="143">
        <v>0</v>
      </c>
      <c r="N29" s="143">
        <v>0</v>
      </c>
      <c r="O29" s="144">
        <f t="shared" si="1"/>
        <v>0</v>
      </c>
      <c r="P29" s="143">
        <v>0</v>
      </c>
      <c r="Q29" s="143">
        <v>0</v>
      </c>
      <c r="R29" s="143">
        <v>0</v>
      </c>
      <c r="S29" s="143">
        <v>0</v>
      </c>
      <c r="T29" s="143">
        <v>0</v>
      </c>
      <c r="U29" s="144">
        <f t="shared" si="2"/>
        <v>0</v>
      </c>
      <c r="V29" s="80"/>
    </row>
    <row r="30" spans="1:22">
      <c r="A30" s="145" t="s">
        <v>261</v>
      </c>
      <c r="B30" s="426" t="s">
        <v>57</v>
      </c>
      <c r="C30" s="144">
        <f>SUM(C22:C29)</f>
        <v>27.21</v>
      </c>
      <c r="D30" s="144">
        <f t="shared" ref="D30:T30" si="4">SUM(D22:D29)</f>
        <v>0</v>
      </c>
      <c r="E30" s="144">
        <f t="shared" si="4"/>
        <v>0</v>
      </c>
      <c r="F30" s="144">
        <f t="shared" si="4"/>
        <v>0</v>
      </c>
      <c r="G30" s="144">
        <f t="shared" si="4"/>
        <v>76</v>
      </c>
      <c r="H30" s="144">
        <f t="shared" si="4"/>
        <v>2.25</v>
      </c>
      <c r="I30" s="144">
        <f t="shared" si="4"/>
        <v>0</v>
      </c>
      <c r="J30" s="144">
        <f t="shared" si="4"/>
        <v>9</v>
      </c>
      <c r="K30" s="144">
        <f t="shared" si="4"/>
        <v>7</v>
      </c>
      <c r="L30" s="144">
        <f t="shared" si="0"/>
        <v>121.46000000000001</v>
      </c>
      <c r="M30" s="144">
        <f t="shared" si="4"/>
        <v>1627.0500000000002</v>
      </c>
      <c r="N30" s="144">
        <f t="shared" si="4"/>
        <v>25</v>
      </c>
      <c r="O30" s="144">
        <f t="shared" si="1"/>
        <v>1652.0500000000002</v>
      </c>
      <c r="P30" s="144">
        <f t="shared" si="4"/>
        <v>0</v>
      </c>
      <c r="Q30" s="144">
        <f t="shared" si="4"/>
        <v>0</v>
      </c>
      <c r="R30" s="144">
        <f t="shared" si="4"/>
        <v>135</v>
      </c>
      <c r="S30" s="144">
        <f t="shared" si="4"/>
        <v>0</v>
      </c>
      <c r="T30" s="144">
        <f t="shared" si="4"/>
        <v>0</v>
      </c>
      <c r="U30" s="144">
        <f t="shared" si="2"/>
        <v>135</v>
      </c>
      <c r="V30" s="80"/>
    </row>
    <row r="31" spans="1:22">
      <c r="A31" s="142">
        <v>1</v>
      </c>
      <c r="B31" s="425" t="s">
        <v>27</v>
      </c>
      <c r="C31" s="143">
        <v>356.89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4">
        <f t="shared" si="0"/>
        <v>356.89</v>
      </c>
      <c r="M31" s="143">
        <v>15.21</v>
      </c>
      <c r="N31" s="143">
        <v>0</v>
      </c>
      <c r="O31" s="144">
        <f t="shared" si="1"/>
        <v>15.21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4">
        <f t="shared" si="2"/>
        <v>0</v>
      </c>
      <c r="V31" s="80"/>
    </row>
    <row r="32" spans="1:22">
      <c r="A32" s="145" t="s">
        <v>131</v>
      </c>
      <c r="B32" s="426" t="s">
        <v>57</v>
      </c>
      <c r="C32" s="144">
        <f>C31</f>
        <v>356.89</v>
      </c>
      <c r="D32" s="144">
        <f t="shared" ref="D32:T32" si="5">D31</f>
        <v>0</v>
      </c>
      <c r="E32" s="144">
        <f t="shared" si="5"/>
        <v>0</v>
      </c>
      <c r="F32" s="144">
        <f t="shared" si="5"/>
        <v>0</v>
      </c>
      <c r="G32" s="144">
        <f t="shared" si="5"/>
        <v>0</v>
      </c>
      <c r="H32" s="144">
        <f t="shared" si="5"/>
        <v>0</v>
      </c>
      <c r="I32" s="144">
        <f t="shared" si="5"/>
        <v>0</v>
      </c>
      <c r="J32" s="144">
        <f t="shared" si="5"/>
        <v>0</v>
      </c>
      <c r="K32" s="144">
        <f t="shared" si="5"/>
        <v>0</v>
      </c>
      <c r="L32" s="144">
        <f t="shared" si="0"/>
        <v>356.89</v>
      </c>
      <c r="M32" s="144">
        <f t="shared" si="5"/>
        <v>15.21</v>
      </c>
      <c r="N32" s="144">
        <f t="shared" si="5"/>
        <v>0</v>
      </c>
      <c r="O32" s="144">
        <f t="shared" si="1"/>
        <v>15.21</v>
      </c>
      <c r="P32" s="144">
        <f t="shared" si="5"/>
        <v>0</v>
      </c>
      <c r="Q32" s="144">
        <f t="shared" si="5"/>
        <v>0</v>
      </c>
      <c r="R32" s="144">
        <f t="shared" si="5"/>
        <v>0</v>
      </c>
      <c r="S32" s="144">
        <f t="shared" si="5"/>
        <v>0</v>
      </c>
      <c r="T32" s="144">
        <f t="shared" si="5"/>
        <v>0</v>
      </c>
      <c r="U32" s="144">
        <f t="shared" si="2"/>
        <v>0</v>
      </c>
      <c r="V32" s="80"/>
    </row>
    <row r="33" spans="1:22">
      <c r="A33" s="142">
        <v>1</v>
      </c>
      <c r="B33" s="425" t="s">
        <v>28</v>
      </c>
      <c r="C33" s="143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4">
        <f t="shared" si="0"/>
        <v>0</v>
      </c>
      <c r="M33" s="143">
        <v>0</v>
      </c>
      <c r="N33" s="143">
        <v>0</v>
      </c>
      <c r="O33" s="144">
        <f t="shared" si="1"/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4">
        <f t="shared" si="2"/>
        <v>0</v>
      </c>
      <c r="V33" s="80"/>
    </row>
    <row r="34" spans="1:22" s="4" customFormat="1">
      <c r="A34" s="145" t="s">
        <v>28</v>
      </c>
      <c r="B34" s="426" t="s">
        <v>57</v>
      </c>
      <c r="C34" s="144">
        <f>C33</f>
        <v>0</v>
      </c>
      <c r="D34" s="144">
        <f t="shared" ref="D34:T34" si="6">D33</f>
        <v>0</v>
      </c>
      <c r="E34" s="144">
        <f t="shared" si="6"/>
        <v>0</v>
      </c>
      <c r="F34" s="144">
        <f t="shared" si="6"/>
        <v>0</v>
      </c>
      <c r="G34" s="144">
        <f t="shared" si="6"/>
        <v>0</v>
      </c>
      <c r="H34" s="144">
        <f t="shared" si="6"/>
        <v>0</v>
      </c>
      <c r="I34" s="144">
        <f t="shared" si="6"/>
        <v>0</v>
      </c>
      <c r="J34" s="144">
        <f t="shared" si="6"/>
        <v>0</v>
      </c>
      <c r="K34" s="144">
        <f t="shared" si="6"/>
        <v>0</v>
      </c>
      <c r="L34" s="144">
        <f t="shared" si="0"/>
        <v>0</v>
      </c>
      <c r="M34" s="144">
        <f t="shared" si="6"/>
        <v>0</v>
      </c>
      <c r="N34" s="144">
        <f t="shared" si="6"/>
        <v>0</v>
      </c>
      <c r="O34" s="144">
        <f t="shared" si="1"/>
        <v>0</v>
      </c>
      <c r="P34" s="144">
        <f t="shared" si="6"/>
        <v>0</v>
      </c>
      <c r="Q34" s="144">
        <f t="shared" si="6"/>
        <v>0</v>
      </c>
      <c r="R34" s="144">
        <f t="shared" si="6"/>
        <v>0</v>
      </c>
      <c r="S34" s="144">
        <f t="shared" si="6"/>
        <v>0</v>
      </c>
      <c r="T34" s="144">
        <f t="shared" si="6"/>
        <v>0</v>
      </c>
      <c r="U34" s="144">
        <f t="shared" si="2"/>
        <v>0</v>
      </c>
      <c r="V34" s="8"/>
    </row>
    <row r="35" spans="1:22">
      <c r="A35" s="145" t="s">
        <v>262</v>
      </c>
      <c r="B35" s="426" t="s">
        <v>57</v>
      </c>
      <c r="C35" s="144">
        <f>C34+C32+C30+C21</f>
        <v>1467.66</v>
      </c>
      <c r="D35" s="144">
        <f t="shared" ref="D35:T35" si="7">D34+D32+D30+D21</f>
        <v>0</v>
      </c>
      <c r="E35" s="144">
        <f t="shared" si="7"/>
        <v>0</v>
      </c>
      <c r="F35" s="144">
        <f t="shared" si="7"/>
        <v>0</v>
      </c>
      <c r="G35" s="144">
        <f t="shared" si="7"/>
        <v>79</v>
      </c>
      <c r="H35" s="144">
        <f t="shared" si="7"/>
        <v>2.25</v>
      </c>
      <c r="I35" s="144">
        <f t="shared" si="7"/>
        <v>301.70999999999998</v>
      </c>
      <c r="J35" s="144">
        <f t="shared" si="7"/>
        <v>51.5</v>
      </c>
      <c r="K35" s="144">
        <f t="shared" si="7"/>
        <v>106.63000000000001</v>
      </c>
      <c r="L35" s="144">
        <f t="shared" si="0"/>
        <v>2008.7500000000002</v>
      </c>
      <c r="M35" s="144">
        <f t="shared" si="7"/>
        <v>4739.08</v>
      </c>
      <c r="N35" s="144">
        <f t="shared" si="7"/>
        <v>2231.0700000000002</v>
      </c>
      <c r="O35" s="144">
        <f t="shared" si="1"/>
        <v>6970.15</v>
      </c>
      <c r="P35" s="144">
        <f t="shared" si="7"/>
        <v>0</v>
      </c>
      <c r="Q35" s="144">
        <f t="shared" si="7"/>
        <v>102.34</v>
      </c>
      <c r="R35" s="144">
        <f t="shared" si="7"/>
        <v>871.59999999999991</v>
      </c>
      <c r="S35" s="144">
        <f t="shared" si="7"/>
        <v>0</v>
      </c>
      <c r="T35" s="144">
        <f t="shared" si="7"/>
        <v>0.6</v>
      </c>
      <c r="U35" s="144">
        <f t="shared" si="2"/>
        <v>974.54</v>
      </c>
      <c r="V35" s="24"/>
    </row>
    <row r="37" spans="1:22">
      <c r="O37" s="24"/>
      <c r="P37" s="24"/>
    </row>
  </sheetData>
  <mergeCells count="3">
    <mergeCell ref="A2:U2"/>
    <mergeCell ref="A3:U3"/>
    <mergeCell ref="A1:U1"/>
  </mergeCells>
  <pageMargins left="0.32" right="0.17" top="0.75" bottom="0.75" header="0.34" footer="0.3"/>
  <pageSetup scale="66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39"/>
  <sheetViews>
    <sheetView zoomScale="86" zoomScaleNormal="86" workbookViewId="0">
      <selection sqref="A1:O36"/>
    </sheetView>
  </sheetViews>
  <sheetFormatPr defaultRowHeight="15"/>
  <cols>
    <col min="1" max="1" width="9.28515625" bestFit="1" customWidth="1"/>
    <col min="2" max="2" width="11.28515625" customWidth="1"/>
    <col min="3" max="3" width="7.28515625" customWidth="1"/>
    <col min="4" max="4" width="13" style="9" customWidth="1"/>
    <col min="5" max="5" width="10.5703125" customWidth="1"/>
    <col min="6" max="6" width="12.85546875" style="9" customWidth="1"/>
    <col min="7" max="7" width="12" customWidth="1"/>
    <col min="8" max="8" width="13.85546875" style="9" customWidth="1"/>
    <col min="9" max="9" width="13.85546875" customWidth="1"/>
    <col min="10" max="10" width="12.7109375" style="9" customWidth="1"/>
    <col min="11" max="11" width="11.7109375" customWidth="1"/>
    <col min="12" max="12" width="12.5703125" customWidth="1"/>
    <col min="13" max="13" width="12.85546875" customWidth="1"/>
    <col min="14" max="14" width="12.140625" customWidth="1"/>
    <col min="15" max="15" width="14.140625" customWidth="1"/>
    <col min="17" max="17" width="14" customWidth="1"/>
  </cols>
  <sheetData>
    <row r="1" spans="1:17" s="15" customFormat="1" ht="19.5">
      <c r="A1" s="653">
        <v>81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spans="1:17" ht="34.5" customHeight="1">
      <c r="A2" s="654" t="s">
        <v>498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7" ht="22.5" customHeight="1">
      <c r="A3" s="654" t="s">
        <v>210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</row>
    <row r="4" spans="1:17" s="16" customFormat="1" ht="24" customHeight="1">
      <c r="A4" s="591" t="s">
        <v>146</v>
      </c>
      <c r="B4" s="591" t="s">
        <v>73</v>
      </c>
      <c r="C4" s="591" t="s">
        <v>501</v>
      </c>
      <c r="D4" s="591" t="s">
        <v>173</v>
      </c>
      <c r="E4" s="591"/>
      <c r="F4" s="591"/>
      <c r="G4" s="591" t="s">
        <v>503</v>
      </c>
      <c r="H4" s="591"/>
      <c r="I4" s="591"/>
      <c r="J4" s="591" t="s">
        <v>504</v>
      </c>
      <c r="K4" s="591"/>
      <c r="L4" s="591"/>
      <c r="M4" s="591" t="s">
        <v>174</v>
      </c>
      <c r="N4" s="591"/>
      <c r="O4" s="591"/>
    </row>
    <row r="5" spans="1:17" s="359" customFormat="1" ht="22.5" customHeight="1">
      <c r="A5" s="591"/>
      <c r="B5" s="591"/>
      <c r="C5" s="591"/>
      <c r="D5" s="160" t="s">
        <v>83</v>
      </c>
      <c r="E5" s="160" t="s">
        <v>211</v>
      </c>
      <c r="F5" s="160" t="s">
        <v>212</v>
      </c>
      <c r="G5" s="160" t="s">
        <v>83</v>
      </c>
      <c r="H5" s="160" t="s">
        <v>211</v>
      </c>
      <c r="I5" s="160" t="s">
        <v>212</v>
      </c>
      <c r="J5" s="160" t="s">
        <v>83</v>
      </c>
      <c r="K5" s="160" t="s">
        <v>211</v>
      </c>
      <c r="L5" s="160" t="s">
        <v>212</v>
      </c>
      <c r="M5" s="160" t="s">
        <v>83</v>
      </c>
      <c r="N5" s="160" t="s">
        <v>211</v>
      </c>
      <c r="O5" s="160" t="s">
        <v>212</v>
      </c>
    </row>
    <row r="6" spans="1:17" s="12" customFormat="1">
      <c r="A6" s="146">
        <v>1</v>
      </c>
      <c r="B6" s="131" t="s">
        <v>4</v>
      </c>
      <c r="C6" s="298">
        <v>1</v>
      </c>
      <c r="D6" s="147">
        <v>376.18605664245763</v>
      </c>
      <c r="E6" s="262">
        <v>0</v>
      </c>
      <c r="F6" s="147">
        <f>E6/D6*100</f>
        <v>0</v>
      </c>
      <c r="G6" s="147">
        <v>103.7419815700684</v>
      </c>
      <c r="H6" s="262">
        <v>380</v>
      </c>
      <c r="I6" s="147">
        <f>H6/G6*100</f>
        <v>366.29336961656554</v>
      </c>
      <c r="J6" s="147">
        <v>49.712483555885917</v>
      </c>
      <c r="K6" s="262">
        <v>0</v>
      </c>
      <c r="L6" s="147">
        <f>K6/J6*100</f>
        <v>0</v>
      </c>
      <c r="M6" s="147">
        <f>D6+G6+J6</f>
        <v>529.64052176841199</v>
      </c>
      <c r="N6" s="147">
        <f>E6+H6+K6</f>
        <v>380</v>
      </c>
      <c r="O6" s="147">
        <f>N6/M6*100</f>
        <v>71.746776234420551</v>
      </c>
      <c r="Q6" s="72"/>
    </row>
    <row r="7" spans="1:17" s="10" customFormat="1">
      <c r="A7" s="146">
        <v>2</v>
      </c>
      <c r="B7" s="131" t="s">
        <v>176</v>
      </c>
      <c r="C7" s="299">
        <v>6</v>
      </c>
      <c r="D7" s="147">
        <v>3230.0033341409621</v>
      </c>
      <c r="E7" s="262">
        <v>34.15</v>
      </c>
      <c r="F7" s="147">
        <f t="shared" ref="F7:F36" si="0">E7/D7*100</f>
        <v>1.0572744504328009</v>
      </c>
      <c r="G7" s="147">
        <v>890.74791700796948</v>
      </c>
      <c r="H7" s="262">
        <v>513.5</v>
      </c>
      <c r="I7" s="147">
        <f t="shared" ref="I7:I36" si="1">H7/G7*100</f>
        <v>57.648184205117346</v>
      </c>
      <c r="J7" s="147">
        <v>426.84061463381897</v>
      </c>
      <c r="K7" s="262">
        <v>254.36</v>
      </c>
      <c r="L7" s="147">
        <f t="shared" ref="L7:L36" si="2">K7/J7*100</f>
        <v>59.591330177942922</v>
      </c>
      <c r="M7" s="147">
        <f t="shared" ref="M7:M36" si="3">D7+G7+J7</f>
        <v>4547.5918657827506</v>
      </c>
      <c r="N7" s="147">
        <f t="shared" ref="N7:N36" si="4">E7+H7+K7</f>
        <v>802.01</v>
      </c>
      <c r="O7" s="147">
        <f t="shared" ref="O7:O36" si="5">N7/M7*100</f>
        <v>17.635927402248413</v>
      </c>
      <c r="Q7" s="295"/>
    </row>
    <row r="8" spans="1:17" s="13" customFormat="1">
      <c r="A8" s="146">
        <v>3</v>
      </c>
      <c r="B8" s="131" t="s">
        <v>179</v>
      </c>
      <c r="C8" s="299">
        <v>5</v>
      </c>
      <c r="D8" s="147">
        <v>996.25330922124044</v>
      </c>
      <c r="E8" s="262">
        <v>0</v>
      </c>
      <c r="F8" s="147">
        <f t="shared" si="0"/>
        <v>0</v>
      </c>
      <c r="G8" s="147">
        <v>274.73982785752395</v>
      </c>
      <c r="H8" s="262">
        <v>0</v>
      </c>
      <c r="I8" s="147">
        <f t="shared" si="1"/>
        <v>0</v>
      </c>
      <c r="J8" s="147">
        <v>131.65354052244834</v>
      </c>
      <c r="K8" s="262">
        <v>0</v>
      </c>
      <c r="L8" s="147">
        <f t="shared" si="2"/>
        <v>0</v>
      </c>
      <c r="M8" s="147">
        <f t="shared" si="3"/>
        <v>1402.6466776012128</v>
      </c>
      <c r="N8" s="147">
        <f t="shared" si="4"/>
        <v>0</v>
      </c>
      <c r="O8" s="147">
        <f t="shared" si="5"/>
        <v>0</v>
      </c>
      <c r="Q8" s="296"/>
    </row>
    <row r="9" spans="1:17" s="10" customFormat="1">
      <c r="A9" s="146">
        <v>4</v>
      </c>
      <c r="B9" s="131" t="s">
        <v>7</v>
      </c>
      <c r="C9" s="299">
        <v>1</v>
      </c>
      <c r="D9" s="147">
        <v>289.48361556409776</v>
      </c>
      <c r="E9" s="262">
        <v>1</v>
      </c>
      <c r="F9" s="147">
        <f t="shared" si="0"/>
        <v>0.34544269389870841</v>
      </c>
      <c r="G9" s="147">
        <v>79.831783715552859</v>
      </c>
      <c r="H9" s="262">
        <v>24.97</v>
      </c>
      <c r="I9" s="147">
        <f t="shared" si="1"/>
        <v>31.278268927286078</v>
      </c>
      <c r="J9" s="147">
        <v>38.254872088750346</v>
      </c>
      <c r="K9" s="262">
        <v>40</v>
      </c>
      <c r="L9" s="147">
        <f t="shared" si="2"/>
        <v>104.56184484737265</v>
      </c>
      <c r="M9" s="147">
        <f t="shared" si="3"/>
        <v>407.57027136840094</v>
      </c>
      <c r="N9" s="147">
        <f t="shared" si="4"/>
        <v>65.97</v>
      </c>
      <c r="O9" s="147">
        <f t="shared" si="5"/>
        <v>16.186165830620659</v>
      </c>
      <c r="Q9" s="295"/>
    </row>
    <row r="10" spans="1:17" s="12" customFormat="1">
      <c r="A10" s="146">
        <v>5</v>
      </c>
      <c r="B10" s="131" t="s">
        <v>154</v>
      </c>
      <c r="C10" s="299">
        <v>8</v>
      </c>
      <c r="D10" s="147">
        <v>1819.4615029701583</v>
      </c>
      <c r="E10" s="262">
        <v>90.179999999999993</v>
      </c>
      <c r="F10" s="147">
        <f t="shared" si="0"/>
        <v>4.9564115455472253</v>
      </c>
      <c r="G10" s="147">
        <v>501.75847396698975</v>
      </c>
      <c r="H10" s="262">
        <v>1117.32</v>
      </c>
      <c r="I10" s="147">
        <f t="shared" si="1"/>
        <v>222.68084306903154</v>
      </c>
      <c r="J10" s="147">
        <v>240.43940079612986</v>
      </c>
      <c r="K10" s="262">
        <v>0.6</v>
      </c>
      <c r="L10" s="147">
        <f t="shared" si="2"/>
        <v>0.24954312729665462</v>
      </c>
      <c r="M10" s="147">
        <f t="shared" si="3"/>
        <v>2561.6593777332782</v>
      </c>
      <c r="N10" s="147">
        <f t="shared" si="4"/>
        <v>1208.0999999999999</v>
      </c>
      <c r="O10" s="147">
        <f t="shared" si="5"/>
        <v>47.160836858372832</v>
      </c>
      <c r="Q10" s="72"/>
    </row>
    <row r="11" spans="1:17">
      <c r="A11" s="146">
        <v>6</v>
      </c>
      <c r="B11" s="131" t="s">
        <v>9</v>
      </c>
      <c r="C11" s="299">
        <v>8</v>
      </c>
      <c r="D11" s="147">
        <v>2490.4957146399884</v>
      </c>
      <c r="E11" s="262">
        <v>421.29</v>
      </c>
      <c r="F11" s="147">
        <f t="shared" si="0"/>
        <v>16.915909452223222</v>
      </c>
      <c r="G11" s="147">
        <v>686.81163473871197</v>
      </c>
      <c r="H11" s="262">
        <v>542.38</v>
      </c>
      <c r="I11" s="147">
        <f t="shared" si="1"/>
        <v>78.970706459616252</v>
      </c>
      <c r="J11" s="147">
        <v>329.11567314606123</v>
      </c>
      <c r="K11" s="262">
        <v>60</v>
      </c>
      <c r="L11" s="147">
        <f t="shared" si="2"/>
        <v>18.230672342782064</v>
      </c>
      <c r="M11" s="147">
        <f t="shared" si="3"/>
        <v>3506.423022524762</v>
      </c>
      <c r="N11" s="147">
        <f t="shared" si="4"/>
        <v>1023.6700000000001</v>
      </c>
      <c r="O11" s="147">
        <f t="shared" si="5"/>
        <v>29.194138682757035</v>
      </c>
      <c r="Q11" s="24"/>
    </row>
    <row r="12" spans="1:17" s="13" customFormat="1">
      <c r="A12" s="420">
        <v>7</v>
      </c>
      <c r="B12" s="413" t="s">
        <v>177</v>
      </c>
      <c r="C12" s="414">
        <v>2</v>
      </c>
      <c r="D12" s="415">
        <v>721.74757910872154</v>
      </c>
      <c r="E12" s="390">
        <v>7.2</v>
      </c>
      <c r="F12" s="415">
        <f t="shared" si="0"/>
        <v>0.99757868379568437</v>
      </c>
      <c r="G12" s="415">
        <v>199.03854150900438</v>
      </c>
      <c r="H12" s="390">
        <v>253.16</v>
      </c>
      <c r="I12" s="415">
        <f t="shared" si="1"/>
        <v>127.19144648100588</v>
      </c>
      <c r="J12" s="415">
        <v>95.377975936105628</v>
      </c>
      <c r="K12" s="390">
        <v>201.6</v>
      </c>
      <c r="L12" s="415">
        <f t="shared" si="2"/>
        <v>211.36955153572691</v>
      </c>
      <c r="M12" s="415">
        <f t="shared" si="3"/>
        <v>1016.1640965538315</v>
      </c>
      <c r="N12" s="415">
        <f t="shared" si="4"/>
        <v>461.96000000000004</v>
      </c>
      <c r="O12" s="415">
        <f t="shared" si="5"/>
        <v>45.461161397717973</v>
      </c>
      <c r="Q12" s="296"/>
    </row>
    <row r="13" spans="1:17" s="10" customFormat="1">
      <c r="A13" s="146">
        <v>8</v>
      </c>
      <c r="B13" s="131" t="s">
        <v>12</v>
      </c>
      <c r="C13" s="299">
        <v>1</v>
      </c>
      <c r="D13" s="147">
        <v>235.72721902362926</v>
      </c>
      <c r="E13" s="39">
        <v>0</v>
      </c>
      <c r="F13" s="147">
        <f t="shared" si="0"/>
        <v>0</v>
      </c>
      <c r="G13" s="147">
        <v>65.007217518313439</v>
      </c>
      <c r="H13" s="39">
        <v>18</v>
      </c>
      <c r="I13" s="147">
        <f t="shared" si="1"/>
        <v>27.689233114660151</v>
      </c>
      <c r="J13" s="147">
        <v>31.151036282359357</v>
      </c>
      <c r="K13" s="39">
        <v>0</v>
      </c>
      <c r="L13" s="147">
        <f t="shared" si="2"/>
        <v>0</v>
      </c>
      <c r="M13" s="147">
        <f t="shared" si="3"/>
        <v>331.8854728243021</v>
      </c>
      <c r="N13" s="147">
        <f t="shared" si="4"/>
        <v>18</v>
      </c>
      <c r="O13" s="147">
        <f t="shared" si="5"/>
        <v>5.4235576648843189</v>
      </c>
      <c r="Q13" s="295"/>
    </row>
    <row r="14" spans="1:17" s="10" customFormat="1">
      <c r="A14" s="146">
        <v>9</v>
      </c>
      <c r="B14" s="131" t="s">
        <v>13</v>
      </c>
      <c r="C14" s="299">
        <v>1</v>
      </c>
      <c r="D14" s="147">
        <v>234.4522700581193</v>
      </c>
      <c r="E14" s="39">
        <v>0</v>
      </c>
      <c r="F14" s="147">
        <f t="shared" si="0"/>
        <v>0</v>
      </c>
      <c r="G14" s="147">
        <v>64.655620935326795</v>
      </c>
      <c r="H14" s="39">
        <v>17.7</v>
      </c>
      <c r="I14" s="147">
        <f t="shared" si="1"/>
        <v>27.375810090362929</v>
      </c>
      <c r="J14" s="147">
        <v>30.982553484117986</v>
      </c>
      <c r="K14" s="39">
        <v>0</v>
      </c>
      <c r="L14" s="147">
        <f t="shared" si="2"/>
        <v>0</v>
      </c>
      <c r="M14" s="147">
        <f t="shared" si="3"/>
        <v>330.09044447756406</v>
      </c>
      <c r="N14" s="147">
        <f t="shared" si="4"/>
        <v>17.7</v>
      </c>
      <c r="O14" s="147">
        <f t="shared" si="5"/>
        <v>5.36216673221604</v>
      </c>
      <c r="Q14" s="295"/>
    </row>
    <row r="15" spans="1:17" s="10" customFormat="1">
      <c r="A15" s="146">
        <v>10</v>
      </c>
      <c r="B15" s="131" t="s">
        <v>14</v>
      </c>
      <c r="C15" s="299">
        <v>3</v>
      </c>
      <c r="D15" s="147">
        <v>1040.8646416051315</v>
      </c>
      <c r="E15" s="39">
        <v>6</v>
      </c>
      <c r="F15" s="147">
        <f t="shared" si="0"/>
        <v>0.57644382950191475</v>
      </c>
      <c r="G15" s="147">
        <v>287.04243168950103</v>
      </c>
      <c r="H15" s="39">
        <v>6</v>
      </c>
      <c r="I15" s="147">
        <f t="shared" si="1"/>
        <v>2.0902832952900527</v>
      </c>
      <c r="J15" s="147">
        <v>137.54886834861543</v>
      </c>
      <c r="K15" s="39">
        <v>2</v>
      </c>
      <c r="L15" s="147">
        <f t="shared" si="2"/>
        <v>1.4540286837773406</v>
      </c>
      <c r="M15" s="147">
        <f t="shared" si="3"/>
        <v>1465.455941643248</v>
      </c>
      <c r="N15" s="147">
        <f t="shared" si="4"/>
        <v>14</v>
      </c>
      <c r="O15" s="147">
        <f t="shared" si="5"/>
        <v>0.95533407741357901</v>
      </c>
      <c r="Q15" s="295"/>
    </row>
    <row r="16" spans="1:17">
      <c r="A16" s="146">
        <v>11</v>
      </c>
      <c r="B16" s="131" t="s">
        <v>130</v>
      </c>
      <c r="C16" s="299">
        <v>1</v>
      </c>
      <c r="D16" s="147">
        <v>230.57179978219702</v>
      </c>
      <c r="E16" s="39">
        <v>0</v>
      </c>
      <c r="F16" s="147">
        <f t="shared" si="0"/>
        <v>0</v>
      </c>
      <c r="G16" s="147">
        <v>63.585491756587601</v>
      </c>
      <c r="H16" s="39">
        <v>64.180000000000007</v>
      </c>
      <c r="I16" s="147">
        <f t="shared" si="1"/>
        <v>100.93497467266315</v>
      </c>
      <c r="J16" s="147">
        <v>30.469754534304066</v>
      </c>
      <c r="K16" s="39">
        <v>0</v>
      </c>
      <c r="L16" s="147">
        <f t="shared" si="2"/>
        <v>0</v>
      </c>
      <c r="M16" s="147">
        <f t="shared" si="3"/>
        <v>324.62704607308871</v>
      </c>
      <c r="N16" s="147">
        <f t="shared" si="4"/>
        <v>64.180000000000007</v>
      </c>
      <c r="O16" s="147">
        <f t="shared" si="5"/>
        <v>19.770379817814099</v>
      </c>
      <c r="Q16" s="24"/>
    </row>
    <row r="17" spans="1:17">
      <c r="A17" s="146">
        <v>12</v>
      </c>
      <c r="B17" s="131" t="s">
        <v>16</v>
      </c>
      <c r="C17" s="299">
        <v>61</v>
      </c>
      <c r="D17" s="147">
        <v>17301.529465858574</v>
      </c>
      <c r="E17" s="39">
        <v>613.98</v>
      </c>
      <c r="F17" s="147">
        <f t="shared" si="0"/>
        <v>3.5487036057221304</v>
      </c>
      <c r="G17" s="147">
        <v>4771.2957970875459</v>
      </c>
      <c r="H17" s="39">
        <v>1267.48</v>
      </c>
      <c r="I17" s="147">
        <f t="shared" si="1"/>
        <v>26.56469131034979</v>
      </c>
      <c r="J17" s="147">
        <v>2286.3739468170816</v>
      </c>
      <c r="K17" s="39">
        <v>245.98</v>
      </c>
      <c r="L17" s="147">
        <f t="shared" si="2"/>
        <v>10.758520072468238</v>
      </c>
      <c r="M17" s="147">
        <f t="shared" si="3"/>
        <v>24359.199209763203</v>
      </c>
      <c r="N17" s="147">
        <f t="shared" si="4"/>
        <v>2127.44</v>
      </c>
      <c r="O17" s="147">
        <f t="shared" si="5"/>
        <v>8.7336204350564977</v>
      </c>
      <c r="Q17" s="24"/>
    </row>
    <row r="18" spans="1:17" s="11" customFormat="1">
      <c r="A18" s="146">
        <v>13</v>
      </c>
      <c r="B18" s="131" t="s">
        <v>144</v>
      </c>
      <c r="C18" s="299">
        <v>2</v>
      </c>
      <c r="D18" s="147">
        <v>447.01414502411296</v>
      </c>
      <c r="E18" s="39">
        <v>0</v>
      </c>
      <c r="F18" s="147">
        <f t="shared" si="0"/>
        <v>0</v>
      </c>
      <c r="G18" s="147">
        <v>123.27446053835868</v>
      </c>
      <c r="H18" s="39">
        <v>330.56</v>
      </c>
      <c r="I18" s="147">
        <f t="shared" si="1"/>
        <v>268.14962203557269</v>
      </c>
      <c r="J18" s="147">
        <v>59.072320574817248</v>
      </c>
      <c r="K18" s="39">
        <v>0</v>
      </c>
      <c r="L18" s="147">
        <f t="shared" si="2"/>
        <v>0</v>
      </c>
      <c r="M18" s="147">
        <f t="shared" si="3"/>
        <v>629.36092613728886</v>
      </c>
      <c r="N18" s="147">
        <f t="shared" si="4"/>
        <v>330.56</v>
      </c>
      <c r="O18" s="147">
        <f t="shared" si="5"/>
        <v>52.523120878955176</v>
      </c>
      <c r="Q18" s="24"/>
    </row>
    <row r="19" spans="1:17">
      <c r="A19" s="146">
        <v>14</v>
      </c>
      <c r="B19" s="131" t="s">
        <v>18</v>
      </c>
      <c r="C19" s="298">
        <v>4</v>
      </c>
      <c r="D19" s="147">
        <v>1398.3802315057144</v>
      </c>
      <c r="E19" s="39">
        <v>0</v>
      </c>
      <c r="F19" s="147">
        <f t="shared" si="0"/>
        <v>0</v>
      </c>
      <c r="G19" s="147">
        <v>385.63560143510279</v>
      </c>
      <c r="H19" s="39">
        <v>0</v>
      </c>
      <c r="I19" s="147">
        <f t="shared" si="1"/>
        <v>0</v>
      </c>
      <c r="J19" s="147">
        <v>184.79407473008891</v>
      </c>
      <c r="K19" s="39">
        <v>0</v>
      </c>
      <c r="L19" s="147">
        <f t="shared" si="2"/>
        <v>0</v>
      </c>
      <c r="M19" s="147">
        <f t="shared" si="3"/>
        <v>1968.8099076709061</v>
      </c>
      <c r="N19" s="147">
        <f t="shared" si="4"/>
        <v>0</v>
      </c>
      <c r="O19" s="147">
        <f t="shared" si="5"/>
        <v>0</v>
      </c>
      <c r="Q19" s="24"/>
    </row>
    <row r="20" spans="1:17">
      <c r="A20" s="146">
        <v>15</v>
      </c>
      <c r="B20" s="131" t="s">
        <v>175</v>
      </c>
      <c r="C20" s="299">
        <v>2</v>
      </c>
      <c r="D20" s="147">
        <v>946.57368840907077</v>
      </c>
      <c r="E20" s="39">
        <v>355.59999999999997</v>
      </c>
      <c r="F20" s="147">
        <f t="shared" si="0"/>
        <v>37.56706998666585</v>
      </c>
      <c r="G20" s="147">
        <v>261.03952659515545</v>
      </c>
      <c r="H20" s="39">
        <v>739.4</v>
      </c>
      <c r="I20" s="147">
        <f t="shared" si="1"/>
        <v>283.25212263609825</v>
      </c>
      <c r="J20" s="147">
        <v>125.08844516848913</v>
      </c>
      <c r="K20" s="39">
        <v>35</v>
      </c>
      <c r="L20" s="147">
        <f t="shared" si="2"/>
        <v>27.980202290352558</v>
      </c>
      <c r="M20" s="147">
        <f t="shared" si="3"/>
        <v>1332.7016601727155</v>
      </c>
      <c r="N20" s="147">
        <f t="shared" si="4"/>
        <v>1130</v>
      </c>
      <c r="O20" s="147">
        <f t="shared" si="5"/>
        <v>84.790169755889266</v>
      </c>
      <c r="Q20" s="24"/>
    </row>
    <row r="21" spans="1:17">
      <c r="A21" s="146">
        <v>16</v>
      </c>
      <c r="B21" s="131" t="s">
        <v>145</v>
      </c>
      <c r="C21" s="299">
        <v>1</v>
      </c>
      <c r="D21" s="147">
        <v>231.64157756147293</v>
      </c>
      <c r="E21" s="39">
        <v>1</v>
      </c>
      <c r="F21" s="147">
        <f t="shared" si="0"/>
        <v>0.43170142878802509</v>
      </c>
      <c r="G21" s="147">
        <v>63.880507652849779</v>
      </c>
      <c r="H21" s="39">
        <v>28.24</v>
      </c>
      <c r="I21" s="147">
        <f t="shared" si="1"/>
        <v>44.207538477099405</v>
      </c>
      <c r="J21" s="147">
        <v>30.611124235072246</v>
      </c>
      <c r="K21" s="39">
        <v>0</v>
      </c>
      <c r="L21" s="147">
        <f t="shared" si="2"/>
        <v>0</v>
      </c>
      <c r="M21" s="147">
        <f t="shared" si="3"/>
        <v>326.13320944939494</v>
      </c>
      <c r="N21" s="147">
        <f t="shared" si="4"/>
        <v>29.24</v>
      </c>
      <c r="O21" s="147">
        <f t="shared" si="5"/>
        <v>8.9656616231647757</v>
      </c>
      <c r="Q21" s="24"/>
    </row>
    <row r="22" spans="1:17" s="4" customFormat="1">
      <c r="A22" s="657" t="s">
        <v>127</v>
      </c>
      <c r="B22" s="562"/>
      <c r="C22" s="300">
        <v>107</v>
      </c>
      <c r="D22" s="136">
        <v>31990.38615111565</v>
      </c>
      <c r="E22" s="136">
        <f>SUM(E6:E21)</f>
        <v>1530.4</v>
      </c>
      <c r="F22" s="136">
        <f t="shared" si="0"/>
        <v>4.7839372515565213</v>
      </c>
      <c r="G22" s="136">
        <v>8822.0868155745629</v>
      </c>
      <c r="H22" s="136">
        <f>SUM(H6:H21)</f>
        <v>5302.8899999999994</v>
      </c>
      <c r="I22" s="136">
        <f t="shared" si="1"/>
        <v>60.109247515431917</v>
      </c>
      <c r="J22" s="136">
        <v>4227.486684854146</v>
      </c>
      <c r="K22" s="136">
        <f>SUM(K6:K21)</f>
        <v>839.54000000000008</v>
      </c>
      <c r="L22" s="136">
        <f t="shared" si="2"/>
        <v>19.859080881504074</v>
      </c>
      <c r="M22" s="136">
        <f t="shared" si="3"/>
        <v>45039.959651544355</v>
      </c>
      <c r="N22" s="136">
        <f t="shared" si="4"/>
        <v>7672.829999999999</v>
      </c>
      <c r="O22" s="136">
        <f t="shared" si="5"/>
        <v>17.035605847255482</v>
      </c>
      <c r="Q22" s="8"/>
    </row>
    <row r="23" spans="1:17">
      <c r="A23" s="146">
        <v>1</v>
      </c>
      <c r="B23" s="131" t="s">
        <v>24</v>
      </c>
      <c r="C23" s="299">
        <v>5</v>
      </c>
      <c r="D23" s="147">
        <v>1506.3153477961605</v>
      </c>
      <c r="E23" s="39">
        <v>0</v>
      </c>
      <c r="F23" s="147">
        <f t="shared" si="0"/>
        <v>0</v>
      </c>
      <c r="G23" s="147">
        <v>415.40119919517383</v>
      </c>
      <c r="H23" s="147">
        <v>0</v>
      </c>
      <c r="I23" s="147">
        <f t="shared" si="1"/>
        <v>0</v>
      </c>
      <c r="J23" s="147">
        <v>199.05755578938624</v>
      </c>
      <c r="K23" s="147">
        <v>0</v>
      </c>
      <c r="L23" s="147">
        <f t="shared" si="2"/>
        <v>0</v>
      </c>
      <c r="M23" s="147">
        <f t="shared" si="3"/>
        <v>2120.7741027807206</v>
      </c>
      <c r="N23" s="147">
        <f t="shared" si="4"/>
        <v>0</v>
      </c>
      <c r="O23" s="147">
        <f t="shared" si="5"/>
        <v>0</v>
      </c>
      <c r="Q23" s="24"/>
    </row>
    <row r="24" spans="1:17">
      <c r="A24" s="146">
        <v>2</v>
      </c>
      <c r="B24" s="150" t="s">
        <v>26</v>
      </c>
      <c r="C24" s="299">
        <v>1</v>
      </c>
      <c r="D24" s="147">
        <v>259.4674893214036</v>
      </c>
      <c r="E24" s="39">
        <v>0</v>
      </c>
      <c r="F24" s="147">
        <f t="shared" si="0"/>
        <v>0</v>
      </c>
      <c r="G24" s="147">
        <v>71.554144604558289</v>
      </c>
      <c r="H24" s="147">
        <v>0</v>
      </c>
      <c r="I24" s="147">
        <f t="shared" si="1"/>
        <v>0</v>
      </c>
      <c r="J24" s="147">
        <v>34.288281206649806</v>
      </c>
      <c r="K24" s="147">
        <v>0</v>
      </c>
      <c r="L24" s="147">
        <f t="shared" si="2"/>
        <v>0</v>
      </c>
      <c r="M24" s="147">
        <f t="shared" si="3"/>
        <v>365.30991513261171</v>
      </c>
      <c r="N24" s="147">
        <f t="shared" si="4"/>
        <v>0</v>
      </c>
      <c r="O24" s="147">
        <f t="shared" si="5"/>
        <v>0</v>
      </c>
      <c r="Q24" s="24"/>
    </row>
    <row r="25" spans="1:17">
      <c r="A25" s="146">
        <v>3</v>
      </c>
      <c r="B25" s="131" t="s">
        <v>21</v>
      </c>
      <c r="C25" s="299">
        <v>5</v>
      </c>
      <c r="D25" s="147">
        <v>1103.7367095773407</v>
      </c>
      <c r="E25" s="39">
        <v>0</v>
      </c>
      <c r="F25" s="147">
        <f t="shared" si="0"/>
        <v>0</v>
      </c>
      <c r="G25" s="147">
        <v>304.3808545302079</v>
      </c>
      <c r="H25" s="147">
        <v>245.13</v>
      </c>
      <c r="I25" s="147">
        <f t="shared" si="1"/>
        <v>80.533974575484464</v>
      </c>
      <c r="J25" s="147">
        <v>145.85732792600913</v>
      </c>
      <c r="K25" s="147">
        <v>0</v>
      </c>
      <c r="L25" s="147">
        <f t="shared" si="2"/>
        <v>0</v>
      </c>
      <c r="M25" s="147">
        <f t="shared" si="3"/>
        <v>1553.9748920335578</v>
      </c>
      <c r="N25" s="147">
        <f t="shared" si="4"/>
        <v>245.13</v>
      </c>
      <c r="O25" s="147">
        <f t="shared" si="5"/>
        <v>15.774386140770829</v>
      </c>
      <c r="Q25" s="24"/>
    </row>
    <row r="26" spans="1:17" s="11" customFormat="1">
      <c r="A26" s="146">
        <v>4</v>
      </c>
      <c r="B26" s="131" t="s">
        <v>22</v>
      </c>
      <c r="C26" s="299">
        <v>6</v>
      </c>
      <c r="D26" s="147">
        <v>982.81651341764893</v>
      </c>
      <c r="E26" s="39">
        <v>0</v>
      </c>
      <c r="F26" s="147">
        <f t="shared" si="0"/>
        <v>0</v>
      </c>
      <c r="G26" s="147">
        <v>271.03432150500697</v>
      </c>
      <c r="H26" s="147">
        <v>0</v>
      </c>
      <c r="I26" s="147">
        <f t="shared" si="1"/>
        <v>0</v>
      </c>
      <c r="J26" s="147">
        <v>129.87788595302686</v>
      </c>
      <c r="K26" s="147">
        <v>0</v>
      </c>
      <c r="L26" s="147">
        <f t="shared" si="2"/>
        <v>0</v>
      </c>
      <c r="M26" s="147">
        <f t="shared" si="3"/>
        <v>1383.7287208756827</v>
      </c>
      <c r="N26" s="147">
        <f t="shared" si="4"/>
        <v>0</v>
      </c>
      <c r="O26" s="147">
        <f t="shared" si="5"/>
        <v>0</v>
      </c>
      <c r="Q26" s="24"/>
    </row>
    <row r="27" spans="1:17" s="10" customFormat="1">
      <c r="A27" s="146">
        <v>5</v>
      </c>
      <c r="B27" s="131" t="s">
        <v>178</v>
      </c>
      <c r="C27" s="299">
        <v>1</v>
      </c>
      <c r="D27" s="147">
        <v>308.32963874282285</v>
      </c>
      <c r="E27" s="39">
        <v>33.510000000000005</v>
      </c>
      <c r="F27" s="147">
        <f t="shared" si="0"/>
        <v>10.868238336292617</v>
      </c>
      <c r="G27" s="147">
        <v>85.029009276559265</v>
      </c>
      <c r="H27" s="39">
        <v>150</v>
      </c>
      <c r="I27" s="147">
        <f t="shared" si="1"/>
        <v>176.41038191109666</v>
      </c>
      <c r="J27" s="147">
        <v>40.745348811168235</v>
      </c>
      <c r="K27" s="39">
        <v>135</v>
      </c>
      <c r="L27" s="147">
        <f t="shared" si="2"/>
        <v>331.32616099483903</v>
      </c>
      <c r="M27" s="147">
        <f t="shared" si="3"/>
        <v>434.10399683055039</v>
      </c>
      <c r="N27" s="147">
        <f t="shared" si="4"/>
        <v>318.51</v>
      </c>
      <c r="O27" s="147">
        <f t="shared" si="5"/>
        <v>73.371819270378253</v>
      </c>
      <c r="Q27" s="295"/>
    </row>
    <row r="28" spans="1:17">
      <c r="A28" s="146">
        <v>6</v>
      </c>
      <c r="B28" s="131" t="s">
        <v>23</v>
      </c>
      <c r="C28" s="299">
        <v>1</v>
      </c>
      <c r="D28" s="147">
        <v>276.48827186691676</v>
      </c>
      <c r="E28" s="39">
        <v>7</v>
      </c>
      <c r="F28" s="147">
        <f t="shared" si="0"/>
        <v>2.5317529574525097</v>
      </c>
      <c r="G28" s="147">
        <v>76.248017963142217</v>
      </c>
      <c r="H28" s="147">
        <v>838</v>
      </c>
      <c r="I28" s="147">
        <f t="shared" si="1"/>
        <v>1099.0449619360384</v>
      </c>
      <c r="J28" s="147">
        <v>36.53755482395016</v>
      </c>
      <c r="K28" s="147">
        <v>0</v>
      </c>
      <c r="L28" s="147">
        <f t="shared" si="2"/>
        <v>0</v>
      </c>
      <c r="M28" s="147">
        <f t="shared" si="3"/>
        <v>389.27384465400917</v>
      </c>
      <c r="N28" s="147">
        <f t="shared" si="4"/>
        <v>845</v>
      </c>
      <c r="O28" s="147">
        <f t="shared" si="5"/>
        <v>217.07083884637694</v>
      </c>
      <c r="Q28" s="24"/>
    </row>
    <row r="29" spans="1:17" s="14" customFormat="1">
      <c r="A29" s="148">
        <v>7</v>
      </c>
      <c r="B29" s="151" t="s">
        <v>214</v>
      </c>
      <c r="C29" s="299">
        <v>5</v>
      </c>
      <c r="D29" s="147">
        <v>481.58056692360924</v>
      </c>
      <c r="E29" s="39">
        <v>80.95</v>
      </c>
      <c r="F29" s="147">
        <f t="shared" si="0"/>
        <v>16.809233087854373</v>
      </c>
      <c r="G29" s="147">
        <v>132.80694862589306</v>
      </c>
      <c r="H29" s="147">
        <v>418.92</v>
      </c>
      <c r="I29" s="147">
        <f t="shared" si="1"/>
        <v>315.43530239525751</v>
      </c>
      <c r="J29" s="147">
        <v>63.640226933711745</v>
      </c>
      <c r="K29" s="147">
        <v>0</v>
      </c>
      <c r="L29" s="147">
        <f t="shared" si="2"/>
        <v>0</v>
      </c>
      <c r="M29" s="147">
        <f t="shared" si="3"/>
        <v>678.02774248321407</v>
      </c>
      <c r="N29" s="147">
        <f t="shared" si="4"/>
        <v>499.87</v>
      </c>
      <c r="O29" s="147">
        <f t="shared" si="5"/>
        <v>73.724121990830668</v>
      </c>
      <c r="Q29" s="24"/>
    </row>
    <row r="30" spans="1:17">
      <c r="A30" s="146">
        <v>8</v>
      </c>
      <c r="B30" s="131" t="s">
        <v>25</v>
      </c>
      <c r="C30" s="299">
        <v>1</v>
      </c>
      <c r="D30" s="147">
        <v>270.16157754068468</v>
      </c>
      <c r="E30" s="39">
        <v>0</v>
      </c>
      <c r="F30" s="147">
        <f t="shared" si="0"/>
        <v>0</v>
      </c>
      <c r="G30" s="147">
        <v>74.503286082196283</v>
      </c>
      <c r="H30" s="147">
        <v>0</v>
      </c>
      <c r="I30" s="147">
        <f t="shared" si="1"/>
        <v>0</v>
      </c>
      <c r="J30" s="147">
        <v>35.701490642137969</v>
      </c>
      <c r="K30" s="147">
        <v>0</v>
      </c>
      <c r="L30" s="147">
        <f t="shared" si="2"/>
        <v>0</v>
      </c>
      <c r="M30" s="147">
        <f t="shared" si="3"/>
        <v>380.36635426501891</v>
      </c>
      <c r="N30" s="147">
        <f t="shared" si="4"/>
        <v>0</v>
      </c>
      <c r="O30" s="147">
        <f t="shared" si="5"/>
        <v>0</v>
      </c>
      <c r="Q30" s="24"/>
    </row>
    <row r="31" spans="1:17" s="4" customFormat="1">
      <c r="A31" s="657" t="s">
        <v>229</v>
      </c>
      <c r="B31" s="562"/>
      <c r="C31" s="300">
        <v>25</v>
      </c>
      <c r="D31" s="136">
        <v>5188.8961151865878</v>
      </c>
      <c r="E31" s="136">
        <f>SUM(E23:E30)</f>
        <v>121.46000000000001</v>
      </c>
      <c r="F31" s="136">
        <f t="shared" si="0"/>
        <v>2.3407676180780972</v>
      </c>
      <c r="G31" s="136">
        <v>1430.957781782738</v>
      </c>
      <c r="H31" s="136">
        <f>SUM(H23:H30)</f>
        <v>1652.0500000000002</v>
      </c>
      <c r="I31" s="136">
        <f t="shared" si="1"/>
        <v>115.45064578647579</v>
      </c>
      <c r="J31" s="136">
        <v>685.70567208604007</v>
      </c>
      <c r="K31" s="136">
        <f>SUM(K23:K30)</f>
        <v>135</v>
      </c>
      <c r="L31" s="136">
        <f t="shared" si="2"/>
        <v>19.687747308448785</v>
      </c>
      <c r="M31" s="136">
        <f t="shared" si="3"/>
        <v>7305.5595690553655</v>
      </c>
      <c r="N31" s="136">
        <f t="shared" si="4"/>
        <v>1908.5100000000002</v>
      </c>
      <c r="O31" s="136">
        <f t="shared" si="5"/>
        <v>26.124076902801534</v>
      </c>
      <c r="Q31" s="8"/>
    </row>
    <row r="32" spans="1:17" s="4" customFormat="1">
      <c r="A32" s="146">
        <v>1</v>
      </c>
      <c r="B32" s="131" t="s">
        <v>27</v>
      </c>
      <c r="C32" s="299">
        <v>30</v>
      </c>
      <c r="D32" s="147">
        <v>2669.7439494422624</v>
      </c>
      <c r="E32" s="39">
        <v>356.89</v>
      </c>
      <c r="F32" s="147">
        <f t="shared" si="0"/>
        <v>13.367948640713582</v>
      </c>
      <c r="G32" s="147">
        <v>736.2434697123266</v>
      </c>
      <c r="H32" s="39">
        <v>15.21</v>
      </c>
      <c r="I32" s="147">
        <f t="shared" si="1"/>
        <v>2.0658926870948036</v>
      </c>
      <c r="J32" s="147">
        <v>352.80308730638694</v>
      </c>
      <c r="K32" s="39">
        <v>0</v>
      </c>
      <c r="L32" s="147">
        <f t="shared" si="2"/>
        <v>0</v>
      </c>
      <c r="M32" s="147">
        <f t="shared" si="3"/>
        <v>3758.7905064609758</v>
      </c>
      <c r="N32" s="147">
        <f t="shared" si="4"/>
        <v>372.09999999999997</v>
      </c>
      <c r="O32" s="147">
        <f t="shared" si="5"/>
        <v>9.8994609931146247</v>
      </c>
      <c r="Q32" s="8"/>
    </row>
    <row r="33" spans="1:17" s="140" customFormat="1">
      <c r="A33" s="655" t="s">
        <v>259</v>
      </c>
      <c r="B33" s="656"/>
      <c r="C33" s="300">
        <v>30</v>
      </c>
      <c r="D33" s="136">
        <v>2669.7439494422624</v>
      </c>
      <c r="E33" s="136">
        <f>E32</f>
        <v>356.89</v>
      </c>
      <c r="F33" s="136">
        <f t="shared" si="0"/>
        <v>13.367948640713582</v>
      </c>
      <c r="G33" s="136">
        <v>736.2434697123266</v>
      </c>
      <c r="H33" s="136">
        <f>H32</f>
        <v>15.21</v>
      </c>
      <c r="I33" s="136">
        <f t="shared" si="1"/>
        <v>2.0658926870948036</v>
      </c>
      <c r="J33" s="136">
        <v>352.80308730638694</v>
      </c>
      <c r="K33" s="136">
        <f>K32</f>
        <v>0</v>
      </c>
      <c r="L33" s="136">
        <f t="shared" si="2"/>
        <v>0</v>
      </c>
      <c r="M33" s="136">
        <f t="shared" si="3"/>
        <v>3758.7905064609758</v>
      </c>
      <c r="N33" s="136">
        <f t="shared" si="4"/>
        <v>372.09999999999997</v>
      </c>
      <c r="O33" s="136">
        <f t="shared" si="5"/>
        <v>9.8994609931146247</v>
      </c>
      <c r="Q33" s="297"/>
    </row>
    <row r="34" spans="1:17" s="4" customFormat="1">
      <c r="A34" s="146">
        <v>1</v>
      </c>
      <c r="B34" s="131" t="s">
        <v>28</v>
      </c>
      <c r="C34" s="299">
        <v>38</v>
      </c>
      <c r="D34" s="147">
        <v>4600.3837842555167</v>
      </c>
      <c r="E34" s="39">
        <v>0</v>
      </c>
      <c r="F34" s="147">
        <f t="shared" si="0"/>
        <v>0</v>
      </c>
      <c r="G34" s="147">
        <v>1268.661932930379</v>
      </c>
      <c r="H34" s="39">
        <v>0</v>
      </c>
      <c r="I34" s="147">
        <f t="shared" si="1"/>
        <v>0</v>
      </c>
      <c r="J34" s="147">
        <v>607.93455575342853</v>
      </c>
      <c r="K34" s="39">
        <v>0</v>
      </c>
      <c r="L34" s="147">
        <f t="shared" si="2"/>
        <v>0</v>
      </c>
      <c r="M34" s="147">
        <f t="shared" si="3"/>
        <v>6476.980272939325</v>
      </c>
      <c r="N34" s="147">
        <f t="shared" si="4"/>
        <v>0</v>
      </c>
      <c r="O34" s="147">
        <f t="shared" si="5"/>
        <v>0</v>
      </c>
      <c r="Q34" s="8"/>
    </row>
    <row r="35" spans="1:17" s="4" customFormat="1">
      <c r="A35" s="657" t="s">
        <v>231</v>
      </c>
      <c r="B35" s="562"/>
      <c r="C35" s="300">
        <v>38</v>
      </c>
      <c r="D35" s="149">
        <v>4600.3837842555167</v>
      </c>
      <c r="E35" s="149">
        <f>E34</f>
        <v>0</v>
      </c>
      <c r="F35" s="136">
        <f t="shared" ref="F35:O35" si="6">F34</f>
        <v>0</v>
      </c>
      <c r="G35" s="149">
        <f t="shared" si="6"/>
        <v>1268.661932930379</v>
      </c>
      <c r="H35" s="149">
        <f t="shared" si="6"/>
        <v>0</v>
      </c>
      <c r="I35" s="136">
        <f t="shared" si="6"/>
        <v>0</v>
      </c>
      <c r="J35" s="149">
        <f t="shared" si="6"/>
        <v>607.93455575342853</v>
      </c>
      <c r="K35" s="149">
        <f t="shared" si="6"/>
        <v>0</v>
      </c>
      <c r="L35" s="136">
        <f t="shared" si="6"/>
        <v>0</v>
      </c>
      <c r="M35" s="136">
        <f t="shared" si="6"/>
        <v>6476.980272939325</v>
      </c>
      <c r="N35" s="136">
        <f t="shared" si="4"/>
        <v>0</v>
      </c>
      <c r="O35" s="136">
        <f t="shared" si="6"/>
        <v>0</v>
      </c>
      <c r="Q35" s="8"/>
    </row>
    <row r="36" spans="1:17" s="4" customFormat="1">
      <c r="A36" s="657" t="s">
        <v>120</v>
      </c>
      <c r="B36" s="562"/>
      <c r="C36" s="300">
        <v>200</v>
      </c>
      <c r="D36" s="149">
        <v>44449.410000000018</v>
      </c>
      <c r="E36" s="149">
        <f>E22+E31+E33+E35</f>
        <v>2008.75</v>
      </c>
      <c r="F36" s="136">
        <f t="shared" si="0"/>
        <v>4.5191825943246471</v>
      </c>
      <c r="G36" s="149">
        <v>12257.950000000006</v>
      </c>
      <c r="H36" s="149">
        <f>H22+H31+H33+H35</f>
        <v>6970.15</v>
      </c>
      <c r="I36" s="136">
        <f t="shared" si="1"/>
        <v>56.862281213416566</v>
      </c>
      <c r="J36" s="149">
        <v>5873.9300000000021</v>
      </c>
      <c r="K36" s="149">
        <f>K22+K31+K33+K35</f>
        <v>974.54000000000008</v>
      </c>
      <c r="L36" s="136">
        <f t="shared" si="2"/>
        <v>16.590936562063213</v>
      </c>
      <c r="M36" s="136">
        <f t="shared" si="3"/>
        <v>62581.290000000023</v>
      </c>
      <c r="N36" s="136">
        <f t="shared" si="4"/>
        <v>9953.44</v>
      </c>
      <c r="O36" s="136">
        <f t="shared" si="5"/>
        <v>15.904817558091239</v>
      </c>
      <c r="Q36" s="8"/>
    </row>
    <row r="37" spans="1:17">
      <c r="C37" s="19"/>
      <c r="E37" s="12"/>
      <c r="F37" s="72"/>
      <c r="G37" s="12"/>
      <c r="H37" s="72"/>
      <c r="I37" s="12"/>
      <c r="J37" s="72"/>
      <c r="K37" s="12"/>
      <c r="L37" s="12"/>
      <c r="M37" s="12"/>
      <c r="N37" s="12"/>
    </row>
    <row r="38" spans="1:17"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7">
      <c r="H39" s="24"/>
      <c r="I39" s="24"/>
      <c r="J39" s="24"/>
      <c r="K39" s="24"/>
      <c r="L39" s="24"/>
      <c r="M39" s="24"/>
      <c r="N39" s="24"/>
      <c r="O39" s="24"/>
      <c r="P39" s="24"/>
      <c r="Q39" s="24"/>
    </row>
  </sheetData>
  <mergeCells count="15">
    <mergeCell ref="A33:B33"/>
    <mergeCell ref="A35:B35"/>
    <mergeCell ref="A36:B36"/>
    <mergeCell ref="A22:B22"/>
    <mergeCell ref="A31:B31"/>
    <mergeCell ref="A1:O1"/>
    <mergeCell ref="A2:O2"/>
    <mergeCell ref="M4:O4"/>
    <mergeCell ref="D4:F4"/>
    <mergeCell ref="G4:I4"/>
    <mergeCell ref="J4:L4"/>
    <mergeCell ref="B4:B5"/>
    <mergeCell ref="C4:C5"/>
    <mergeCell ref="A4:A5"/>
    <mergeCell ref="A3:O3"/>
  </mergeCells>
  <pageMargins left="0.32" right="0.31" top="0.75" bottom="0.75" header="0.3" footer="0.3"/>
  <pageSetup paperSize="9" scale="7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L134"/>
  <sheetViews>
    <sheetView workbookViewId="0">
      <selection sqref="A1:E134"/>
    </sheetView>
  </sheetViews>
  <sheetFormatPr defaultRowHeight="15"/>
  <cols>
    <col min="1" max="1" width="6.140625" bestFit="1" customWidth="1"/>
    <col min="2" max="2" width="19.28515625" bestFit="1" customWidth="1"/>
    <col min="3" max="3" width="20.28515625" bestFit="1" customWidth="1"/>
    <col min="4" max="4" width="16.7109375" bestFit="1" customWidth="1"/>
    <col min="5" max="5" width="29.85546875" bestFit="1" customWidth="1"/>
  </cols>
  <sheetData>
    <row r="1" spans="1:5" ht="15.75">
      <c r="A1" s="431">
        <v>82</v>
      </c>
      <c r="B1" s="431"/>
      <c r="C1" s="431"/>
      <c r="D1" s="431"/>
      <c r="E1" s="431"/>
    </row>
    <row r="2" spans="1:5" s="338" customFormat="1" ht="22.5" customHeight="1">
      <c r="A2" s="442" t="s">
        <v>310</v>
      </c>
      <c r="B2" s="442"/>
      <c r="C2" s="442"/>
      <c r="D2" s="442"/>
      <c r="E2" s="442"/>
    </row>
    <row r="3" spans="1:5">
      <c r="A3" s="169" t="s">
        <v>58</v>
      </c>
      <c r="B3" s="169" t="s">
        <v>311</v>
      </c>
      <c r="C3" s="169" t="s">
        <v>312</v>
      </c>
      <c r="D3" s="169" t="s">
        <v>82</v>
      </c>
      <c r="E3" s="169" t="s">
        <v>313</v>
      </c>
    </row>
    <row r="4" spans="1:5">
      <c r="A4" s="169">
        <v>1</v>
      </c>
      <c r="B4" s="169" t="s">
        <v>41</v>
      </c>
      <c r="C4" s="169" t="s">
        <v>314</v>
      </c>
      <c r="D4" s="169" t="s">
        <v>27</v>
      </c>
      <c r="E4" s="169" t="s">
        <v>315</v>
      </c>
    </row>
    <row r="5" spans="1:5">
      <c r="A5" s="169"/>
      <c r="B5" s="169"/>
      <c r="C5" s="169" t="s">
        <v>316</v>
      </c>
      <c r="D5" s="169"/>
      <c r="E5" s="169" t="s">
        <v>315</v>
      </c>
    </row>
    <row r="6" spans="1:5">
      <c r="A6" s="169"/>
      <c r="B6" s="169"/>
      <c r="C6" s="169" t="s">
        <v>317</v>
      </c>
      <c r="D6" s="169" t="s">
        <v>16</v>
      </c>
      <c r="E6" s="169"/>
    </row>
    <row r="7" spans="1:5">
      <c r="A7" s="169"/>
      <c r="B7" s="169"/>
      <c r="C7" s="169" t="s">
        <v>318</v>
      </c>
      <c r="D7" s="169" t="s">
        <v>319</v>
      </c>
      <c r="E7" s="169" t="s">
        <v>319</v>
      </c>
    </row>
    <row r="8" spans="1:5">
      <c r="A8" s="169"/>
      <c r="B8" s="169"/>
      <c r="C8" s="169" t="s">
        <v>320</v>
      </c>
      <c r="D8" s="169" t="s">
        <v>27</v>
      </c>
      <c r="E8" s="169" t="s">
        <v>321</v>
      </c>
    </row>
    <row r="9" spans="1:5">
      <c r="A9" s="169"/>
      <c r="B9" s="169"/>
      <c r="C9" s="169" t="s">
        <v>322</v>
      </c>
      <c r="D9" s="169" t="s">
        <v>27</v>
      </c>
      <c r="E9" s="169"/>
    </row>
    <row r="10" spans="1:5">
      <c r="A10" s="169">
        <v>2</v>
      </c>
      <c r="B10" s="169" t="s">
        <v>307</v>
      </c>
      <c r="C10" s="169" t="s">
        <v>323</v>
      </c>
      <c r="D10" s="169" t="s">
        <v>27</v>
      </c>
      <c r="E10" s="169"/>
    </row>
    <row r="11" spans="1:5">
      <c r="A11" s="169"/>
      <c r="B11" s="169"/>
      <c r="C11" s="169" t="s">
        <v>324</v>
      </c>
      <c r="D11" s="169" t="s">
        <v>325</v>
      </c>
      <c r="E11" s="169"/>
    </row>
    <row r="12" spans="1:5">
      <c r="A12" s="169"/>
      <c r="B12" s="169"/>
      <c r="C12" s="169" t="s">
        <v>326</v>
      </c>
      <c r="D12" s="169" t="s">
        <v>27</v>
      </c>
      <c r="E12" s="169" t="s">
        <v>327</v>
      </c>
    </row>
    <row r="13" spans="1:5">
      <c r="A13" s="169"/>
      <c r="B13" s="169"/>
      <c r="C13" s="169" t="s">
        <v>328</v>
      </c>
      <c r="D13" s="169" t="s">
        <v>319</v>
      </c>
      <c r="E13" s="169" t="s">
        <v>319</v>
      </c>
    </row>
    <row r="14" spans="1:5">
      <c r="A14" s="169"/>
      <c r="B14" s="169"/>
      <c r="C14" s="169" t="s">
        <v>329</v>
      </c>
      <c r="D14" s="169" t="s">
        <v>16</v>
      </c>
      <c r="E14" s="169"/>
    </row>
    <row r="15" spans="1:5">
      <c r="A15" s="169"/>
      <c r="B15" s="169"/>
      <c r="C15" s="169" t="s">
        <v>330</v>
      </c>
      <c r="D15" s="169" t="s">
        <v>16</v>
      </c>
      <c r="E15" s="169"/>
    </row>
    <row r="16" spans="1:5">
      <c r="A16" s="169"/>
      <c r="B16" s="169"/>
      <c r="C16" s="169"/>
      <c r="D16" s="169"/>
      <c r="E16" s="169"/>
    </row>
    <row r="17" spans="1:5">
      <c r="A17" s="169">
        <v>3</v>
      </c>
      <c r="B17" s="169" t="s">
        <v>306</v>
      </c>
      <c r="C17" s="169" t="s">
        <v>331</v>
      </c>
      <c r="D17" s="169" t="s">
        <v>27</v>
      </c>
      <c r="E17" s="169"/>
    </row>
    <row r="18" spans="1:5">
      <c r="A18" s="169"/>
      <c r="B18" s="169"/>
      <c r="C18" s="169" t="s">
        <v>332</v>
      </c>
      <c r="D18" s="169" t="s">
        <v>16</v>
      </c>
      <c r="E18" s="169"/>
    </row>
    <row r="19" spans="1:5">
      <c r="A19" s="169"/>
      <c r="B19" s="169"/>
      <c r="C19" s="169" t="s">
        <v>333</v>
      </c>
      <c r="D19" s="169" t="s">
        <v>27</v>
      </c>
      <c r="E19" s="169" t="s">
        <v>327</v>
      </c>
    </row>
    <row r="20" spans="1:5">
      <c r="A20" s="169"/>
      <c r="B20" s="169"/>
      <c r="C20" s="169" t="s">
        <v>334</v>
      </c>
      <c r="D20" s="169" t="s">
        <v>16</v>
      </c>
      <c r="E20" s="169"/>
    </row>
    <row r="21" spans="1:5">
      <c r="A21" s="169"/>
      <c r="B21" s="169"/>
      <c r="C21" s="169"/>
      <c r="D21" s="169"/>
      <c r="E21" s="169"/>
    </row>
    <row r="22" spans="1:5">
      <c r="A22" s="169">
        <v>4</v>
      </c>
      <c r="B22" s="169" t="s">
        <v>305</v>
      </c>
      <c r="C22" s="169" t="s">
        <v>335</v>
      </c>
      <c r="D22" s="169" t="s">
        <v>16</v>
      </c>
      <c r="E22" s="169"/>
    </row>
    <row r="23" spans="1:5">
      <c r="A23" s="169"/>
      <c r="B23" s="169"/>
      <c r="C23" s="169" t="s">
        <v>336</v>
      </c>
      <c r="D23" s="169" t="s">
        <v>16</v>
      </c>
      <c r="E23" s="169"/>
    </row>
    <row r="24" spans="1:5">
      <c r="A24" s="169"/>
      <c r="B24" s="169"/>
      <c r="C24" s="169" t="s">
        <v>337</v>
      </c>
      <c r="D24" s="169" t="s">
        <v>16</v>
      </c>
      <c r="E24" s="169"/>
    </row>
    <row r="25" spans="1:5">
      <c r="A25" s="169"/>
      <c r="B25" s="169"/>
      <c r="C25" s="169" t="s">
        <v>338</v>
      </c>
      <c r="D25" s="169"/>
      <c r="E25" s="169" t="s">
        <v>339</v>
      </c>
    </row>
    <row r="26" spans="1:5">
      <c r="A26" s="169"/>
      <c r="B26" s="169"/>
      <c r="C26" s="169" t="s">
        <v>340</v>
      </c>
      <c r="D26" s="169"/>
      <c r="E26" s="169" t="s">
        <v>315</v>
      </c>
    </row>
    <row r="27" spans="1:5">
      <c r="A27" s="169"/>
      <c r="B27" s="169"/>
      <c r="C27" s="169" t="s">
        <v>341</v>
      </c>
      <c r="D27" s="169"/>
      <c r="E27" s="169" t="s">
        <v>315</v>
      </c>
    </row>
    <row r="28" spans="1:5">
      <c r="A28" s="169"/>
      <c r="B28" s="169"/>
      <c r="C28" s="169" t="s">
        <v>342</v>
      </c>
      <c r="D28" s="169" t="s">
        <v>16</v>
      </c>
      <c r="E28" s="169"/>
    </row>
    <row r="29" spans="1:5">
      <c r="A29" s="169"/>
      <c r="B29" s="169"/>
      <c r="C29" s="169" t="s">
        <v>343</v>
      </c>
      <c r="D29" s="169" t="s">
        <v>319</v>
      </c>
      <c r="E29" s="169" t="s">
        <v>319</v>
      </c>
    </row>
    <row r="30" spans="1:5">
      <c r="A30" s="169"/>
      <c r="B30" s="169"/>
      <c r="C30" s="169" t="s">
        <v>344</v>
      </c>
      <c r="D30" s="169" t="s">
        <v>16</v>
      </c>
      <c r="E30" s="169"/>
    </row>
    <row r="31" spans="1:5">
      <c r="A31" s="169"/>
      <c r="B31" s="169"/>
      <c r="C31" s="169" t="s">
        <v>345</v>
      </c>
      <c r="D31" s="169"/>
      <c r="E31" s="169" t="s">
        <v>315</v>
      </c>
    </row>
    <row r="32" spans="1:5">
      <c r="A32" s="169"/>
      <c r="B32" s="169"/>
      <c r="C32" s="169" t="s">
        <v>346</v>
      </c>
      <c r="D32" s="169" t="s">
        <v>347</v>
      </c>
      <c r="E32" s="169" t="s">
        <v>315</v>
      </c>
    </row>
    <row r="33" spans="1:12">
      <c r="A33" s="169"/>
      <c r="B33" s="169"/>
      <c r="C33" s="169"/>
      <c r="D33" s="169"/>
      <c r="E33" s="169"/>
    </row>
    <row r="34" spans="1:12">
      <c r="A34" s="169">
        <v>5</v>
      </c>
      <c r="B34" s="169" t="s">
        <v>348</v>
      </c>
      <c r="C34" s="169" t="s">
        <v>349</v>
      </c>
      <c r="D34" s="169"/>
      <c r="E34" s="169" t="s">
        <v>327</v>
      </c>
      <c r="L34" s="12"/>
    </row>
    <row r="35" spans="1:12">
      <c r="A35" s="169"/>
      <c r="B35" s="169"/>
      <c r="C35" s="169" t="s">
        <v>350</v>
      </c>
      <c r="D35" s="169"/>
      <c r="E35" s="169" t="s">
        <v>351</v>
      </c>
    </row>
    <row r="36" spans="1:12">
      <c r="A36" s="169"/>
      <c r="B36" s="169"/>
      <c r="C36" s="169" t="s">
        <v>352</v>
      </c>
      <c r="D36" s="169" t="s">
        <v>27</v>
      </c>
      <c r="E36" s="169" t="s">
        <v>321</v>
      </c>
    </row>
    <row r="37" spans="1:12">
      <c r="A37" s="169"/>
      <c r="B37" s="169"/>
      <c r="C37" s="169" t="s">
        <v>353</v>
      </c>
      <c r="D37" s="169" t="s">
        <v>16</v>
      </c>
      <c r="E37" s="169"/>
    </row>
    <row r="38" spans="1:12">
      <c r="A38" s="169"/>
      <c r="B38" s="169"/>
      <c r="C38" s="169" t="s">
        <v>354</v>
      </c>
      <c r="D38" s="169"/>
      <c r="E38" s="169" t="s">
        <v>327</v>
      </c>
    </row>
    <row r="39" spans="1:12">
      <c r="A39" s="169"/>
      <c r="B39" s="169"/>
      <c r="C39" s="169" t="s">
        <v>355</v>
      </c>
      <c r="D39" s="169" t="s">
        <v>27</v>
      </c>
      <c r="E39" s="169" t="s">
        <v>356</v>
      </c>
    </row>
    <row r="40" spans="1:12">
      <c r="A40" s="169"/>
      <c r="B40" s="169"/>
      <c r="C40" s="169"/>
      <c r="D40" s="169"/>
      <c r="E40" s="169"/>
    </row>
    <row r="41" spans="1:12">
      <c r="A41" s="169">
        <v>6</v>
      </c>
      <c r="B41" s="169" t="s">
        <v>302</v>
      </c>
      <c r="C41" s="169" t="s">
        <v>357</v>
      </c>
      <c r="D41" s="169" t="s">
        <v>16</v>
      </c>
      <c r="E41" s="169"/>
    </row>
    <row r="42" spans="1:12">
      <c r="A42" s="169"/>
      <c r="B42" s="169"/>
      <c r="C42" s="169" t="s">
        <v>358</v>
      </c>
      <c r="D42" s="169"/>
      <c r="E42" s="169" t="s">
        <v>351</v>
      </c>
    </row>
    <row r="43" spans="1:12">
      <c r="A43" s="169"/>
      <c r="B43" s="169"/>
      <c r="C43" s="169" t="s">
        <v>359</v>
      </c>
      <c r="D43" s="169"/>
      <c r="E43" s="169" t="s">
        <v>351</v>
      </c>
    </row>
    <row r="44" spans="1:12">
      <c r="A44" s="169"/>
      <c r="B44" s="169"/>
      <c r="C44" s="169" t="s">
        <v>360</v>
      </c>
      <c r="D44" s="169" t="s">
        <v>16</v>
      </c>
      <c r="E44" s="169" t="s">
        <v>361</v>
      </c>
    </row>
    <row r="45" spans="1:12" ht="16.5" customHeight="1">
      <c r="A45" s="169"/>
      <c r="B45" s="169"/>
      <c r="C45" s="169" t="s">
        <v>362</v>
      </c>
      <c r="D45" s="169" t="s">
        <v>16</v>
      </c>
      <c r="E45" s="169"/>
    </row>
    <row r="46" spans="1:12" s="66" customFormat="1" ht="27.75" customHeight="1">
      <c r="A46" s="347"/>
      <c r="B46" s="347"/>
      <c r="C46" s="347"/>
      <c r="D46" s="347"/>
      <c r="E46" s="347"/>
    </row>
    <row r="47" spans="1:12">
      <c r="A47" s="658">
        <v>83</v>
      </c>
      <c r="B47" s="658"/>
      <c r="C47" s="658"/>
      <c r="D47" s="658"/>
      <c r="E47" s="658"/>
    </row>
    <row r="48" spans="1:12">
      <c r="A48" s="169">
        <v>7</v>
      </c>
      <c r="B48" s="169" t="s">
        <v>304</v>
      </c>
      <c r="C48" s="169" t="s">
        <v>363</v>
      </c>
      <c r="D48" s="169" t="s">
        <v>16</v>
      </c>
      <c r="E48" s="169" t="s">
        <v>327</v>
      </c>
    </row>
    <row r="49" spans="1:5">
      <c r="A49" s="169"/>
      <c r="B49" s="169"/>
      <c r="C49" s="169" t="s">
        <v>364</v>
      </c>
      <c r="D49" s="169" t="s">
        <v>16</v>
      </c>
      <c r="E49" s="169" t="s">
        <v>327</v>
      </c>
    </row>
    <row r="50" spans="1:5">
      <c r="A50" s="169"/>
      <c r="B50" s="169"/>
      <c r="C50" s="169" t="s">
        <v>365</v>
      </c>
      <c r="D50" s="169" t="s">
        <v>319</v>
      </c>
      <c r="E50" s="169" t="s">
        <v>319</v>
      </c>
    </row>
    <row r="51" spans="1:5">
      <c r="A51" s="169"/>
      <c r="B51" s="169"/>
      <c r="C51" s="169" t="s">
        <v>366</v>
      </c>
      <c r="D51" s="169"/>
      <c r="E51" s="169" t="s">
        <v>367</v>
      </c>
    </row>
    <row r="52" spans="1:5">
      <c r="A52" s="169"/>
      <c r="B52" s="169"/>
      <c r="C52" s="169" t="s">
        <v>368</v>
      </c>
      <c r="D52" s="169"/>
      <c r="E52" s="169" t="s">
        <v>315</v>
      </c>
    </row>
    <row r="53" spans="1:5">
      <c r="A53" s="169"/>
      <c r="B53" s="169"/>
      <c r="C53" s="169" t="s">
        <v>369</v>
      </c>
      <c r="D53" s="169" t="s">
        <v>319</v>
      </c>
      <c r="E53" s="169" t="s">
        <v>319</v>
      </c>
    </row>
    <row r="54" spans="1:5">
      <c r="A54" s="169"/>
      <c r="B54" s="169"/>
      <c r="C54" s="169" t="s">
        <v>370</v>
      </c>
      <c r="D54" s="169" t="s">
        <v>319</v>
      </c>
      <c r="E54" s="169" t="s">
        <v>319</v>
      </c>
    </row>
    <row r="55" spans="1:5">
      <c r="A55" s="169"/>
      <c r="B55" s="169"/>
      <c r="C55" s="169" t="s">
        <v>371</v>
      </c>
      <c r="D55" s="169"/>
      <c r="E55" s="169" t="s">
        <v>315</v>
      </c>
    </row>
    <row r="56" spans="1:5">
      <c r="A56" s="169"/>
      <c r="B56" s="169"/>
      <c r="C56" s="169" t="s">
        <v>372</v>
      </c>
      <c r="D56" s="169" t="s">
        <v>319</v>
      </c>
      <c r="E56" s="169" t="s">
        <v>319</v>
      </c>
    </row>
    <row r="57" spans="1:5">
      <c r="A57" s="169"/>
      <c r="B57" s="169"/>
      <c r="C57" s="169" t="s">
        <v>373</v>
      </c>
      <c r="D57" s="169" t="s">
        <v>319</v>
      </c>
      <c r="E57" s="169" t="s">
        <v>319</v>
      </c>
    </row>
    <row r="58" spans="1:5">
      <c r="A58" s="169"/>
      <c r="B58" s="169"/>
      <c r="C58" s="169" t="s">
        <v>374</v>
      </c>
      <c r="D58" s="169"/>
      <c r="E58" s="169" t="s">
        <v>27</v>
      </c>
    </row>
    <row r="59" spans="1:5">
      <c r="A59" s="169">
        <v>8</v>
      </c>
      <c r="B59" s="169" t="s">
        <v>375</v>
      </c>
      <c r="C59" s="169" t="s">
        <v>376</v>
      </c>
      <c r="D59" s="169" t="s">
        <v>319</v>
      </c>
      <c r="E59" s="169" t="s">
        <v>319</v>
      </c>
    </row>
    <row r="60" spans="1:5">
      <c r="A60" s="169"/>
      <c r="B60" s="169"/>
      <c r="C60" s="169" t="s">
        <v>377</v>
      </c>
      <c r="D60" s="169" t="s">
        <v>16</v>
      </c>
      <c r="E60" s="169"/>
    </row>
    <row r="61" spans="1:5">
      <c r="A61" s="169"/>
      <c r="B61" s="169"/>
      <c r="C61" s="169" t="s">
        <v>378</v>
      </c>
      <c r="D61" s="169" t="s">
        <v>27</v>
      </c>
      <c r="E61" s="169"/>
    </row>
    <row r="62" spans="1:5">
      <c r="A62" s="169"/>
      <c r="B62" s="169"/>
      <c r="C62" s="169" t="s">
        <v>379</v>
      </c>
      <c r="D62" s="169" t="s">
        <v>319</v>
      </c>
      <c r="E62" s="169" t="s">
        <v>319</v>
      </c>
    </row>
    <row r="63" spans="1:5">
      <c r="A63" s="169"/>
      <c r="B63" s="169"/>
      <c r="C63" s="169" t="s">
        <v>380</v>
      </c>
      <c r="D63" s="169"/>
      <c r="E63" s="169" t="s">
        <v>347</v>
      </c>
    </row>
    <row r="64" spans="1:5">
      <c r="A64" s="169"/>
      <c r="B64" s="169"/>
      <c r="C64" s="169" t="s">
        <v>381</v>
      </c>
      <c r="D64" s="169" t="s">
        <v>319</v>
      </c>
      <c r="E64" s="169" t="s">
        <v>319</v>
      </c>
    </row>
    <row r="65" spans="1:5">
      <c r="A65" s="169"/>
      <c r="B65" s="169"/>
      <c r="C65" s="169"/>
      <c r="D65" s="169"/>
      <c r="E65" s="169"/>
    </row>
    <row r="66" spans="1:5">
      <c r="A66" s="169">
        <v>9</v>
      </c>
      <c r="B66" s="169" t="s">
        <v>382</v>
      </c>
      <c r="C66" s="169" t="s">
        <v>383</v>
      </c>
      <c r="D66" s="169"/>
      <c r="E66" s="169" t="s">
        <v>315</v>
      </c>
    </row>
    <row r="67" spans="1:5">
      <c r="A67" s="169"/>
      <c r="B67" s="169"/>
      <c r="C67" s="169" t="s">
        <v>384</v>
      </c>
      <c r="D67" s="169"/>
      <c r="E67" s="169" t="s">
        <v>315</v>
      </c>
    </row>
    <row r="68" spans="1:5">
      <c r="A68" s="169"/>
      <c r="B68" s="169"/>
      <c r="C68" s="169" t="s">
        <v>385</v>
      </c>
      <c r="D68" s="169" t="s">
        <v>16</v>
      </c>
      <c r="E68" s="169"/>
    </row>
    <row r="69" spans="1:5">
      <c r="A69" s="169"/>
      <c r="B69" s="169"/>
      <c r="C69" s="169" t="s">
        <v>386</v>
      </c>
      <c r="D69" s="169" t="s">
        <v>319</v>
      </c>
      <c r="E69" s="169" t="s">
        <v>319</v>
      </c>
    </row>
    <row r="70" spans="1:5">
      <c r="A70" s="169"/>
      <c r="B70" s="169"/>
      <c r="C70" s="169" t="s">
        <v>387</v>
      </c>
      <c r="D70" s="169" t="s">
        <v>319</v>
      </c>
      <c r="E70" s="169" t="s">
        <v>319</v>
      </c>
    </row>
    <row r="71" spans="1:5">
      <c r="A71" s="169"/>
      <c r="B71" s="169"/>
      <c r="C71" s="169" t="s">
        <v>388</v>
      </c>
      <c r="D71" s="169"/>
      <c r="E71" s="169" t="s">
        <v>321</v>
      </c>
    </row>
    <row r="72" spans="1:5">
      <c r="A72" s="169"/>
      <c r="B72" s="169"/>
      <c r="C72" s="169"/>
      <c r="D72" s="169"/>
      <c r="E72" s="169"/>
    </row>
    <row r="73" spans="1:5">
      <c r="A73" s="169">
        <v>10</v>
      </c>
      <c r="B73" s="169" t="s">
        <v>301</v>
      </c>
      <c r="C73" s="169" t="s">
        <v>389</v>
      </c>
      <c r="D73" s="169" t="s">
        <v>319</v>
      </c>
      <c r="E73" s="169" t="s">
        <v>319</v>
      </c>
    </row>
    <row r="74" spans="1:5">
      <c r="A74" s="169"/>
      <c r="B74" s="169"/>
      <c r="C74" s="169" t="s">
        <v>390</v>
      </c>
      <c r="D74" s="169" t="s">
        <v>319</v>
      </c>
      <c r="E74" s="169" t="s">
        <v>319</v>
      </c>
    </row>
    <row r="75" spans="1:5">
      <c r="A75" s="169"/>
      <c r="B75" s="169"/>
      <c r="C75" s="169" t="s">
        <v>391</v>
      </c>
      <c r="D75" s="169"/>
      <c r="E75" s="169" t="s">
        <v>392</v>
      </c>
    </row>
    <row r="76" spans="1:5">
      <c r="A76" s="169"/>
      <c r="B76" s="169"/>
      <c r="C76" s="169" t="s">
        <v>393</v>
      </c>
      <c r="D76" s="169" t="s">
        <v>319</v>
      </c>
      <c r="E76" s="169" t="s">
        <v>319</v>
      </c>
    </row>
    <row r="77" spans="1:5">
      <c r="A77" s="169"/>
      <c r="B77" s="169"/>
      <c r="C77" s="169" t="s">
        <v>394</v>
      </c>
      <c r="D77" s="169" t="s">
        <v>319</v>
      </c>
      <c r="E77" s="169" t="s">
        <v>319</v>
      </c>
    </row>
    <row r="78" spans="1:5">
      <c r="A78" s="169"/>
      <c r="B78" s="169"/>
      <c r="C78" s="169" t="s">
        <v>395</v>
      </c>
      <c r="D78" s="169" t="s">
        <v>319</v>
      </c>
      <c r="E78" s="169" t="s">
        <v>319</v>
      </c>
    </row>
    <row r="79" spans="1:5">
      <c r="A79" s="169"/>
      <c r="B79" s="169"/>
      <c r="C79" s="169" t="s">
        <v>396</v>
      </c>
      <c r="D79" s="169" t="s">
        <v>16</v>
      </c>
      <c r="E79" s="169"/>
    </row>
    <row r="80" spans="1:5">
      <c r="A80" s="169"/>
      <c r="B80" s="169"/>
      <c r="C80" s="169" t="s">
        <v>397</v>
      </c>
      <c r="D80" s="169" t="s">
        <v>16</v>
      </c>
      <c r="E80" s="169"/>
    </row>
    <row r="81" spans="1:5">
      <c r="A81" s="169"/>
      <c r="B81" s="169"/>
      <c r="C81" s="169"/>
      <c r="D81" s="169"/>
      <c r="E81" s="169"/>
    </row>
    <row r="82" spans="1:5">
      <c r="A82" s="169">
        <v>11</v>
      </c>
      <c r="B82" s="169" t="s">
        <v>300</v>
      </c>
      <c r="C82" s="169" t="s">
        <v>398</v>
      </c>
      <c r="D82" s="169" t="s">
        <v>16</v>
      </c>
      <c r="E82" s="169"/>
    </row>
    <row r="83" spans="1:5">
      <c r="A83" s="169"/>
      <c r="B83" s="169"/>
      <c r="C83" s="169" t="s">
        <v>399</v>
      </c>
      <c r="D83" s="169" t="s">
        <v>16</v>
      </c>
      <c r="E83" s="169"/>
    </row>
    <row r="84" spans="1:5">
      <c r="A84" s="169"/>
      <c r="B84" s="169"/>
      <c r="C84" s="169" t="s">
        <v>400</v>
      </c>
      <c r="D84" s="169" t="s">
        <v>16</v>
      </c>
      <c r="E84" s="169"/>
    </row>
    <row r="85" spans="1:5">
      <c r="A85" s="169"/>
      <c r="B85" s="169"/>
      <c r="C85" s="169" t="s">
        <v>401</v>
      </c>
      <c r="D85" s="169" t="s">
        <v>402</v>
      </c>
      <c r="E85" s="169"/>
    </row>
    <row r="86" spans="1:5">
      <c r="A86" s="169"/>
      <c r="B86" s="169"/>
      <c r="C86" s="169" t="s">
        <v>403</v>
      </c>
      <c r="D86" s="169" t="s">
        <v>319</v>
      </c>
      <c r="E86" s="169" t="s">
        <v>319</v>
      </c>
    </row>
    <row r="87" spans="1:5">
      <c r="A87" s="169"/>
      <c r="B87" s="169"/>
      <c r="C87" s="169"/>
      <c r="D87" s="169"/>
      <c r="E87" s="169"/>
    </row>
    <row r="88" spans="1:5">
      <c r="A88" s="169">
        <v>12</v>
      </c>
      <c r="B88" s="169" t="s">
        <v>42</v>
      </c>
      <c r="C88" s="169" t="s">
        <v>404</v>
      </c>
      <c r="D88" s="169" t="s">
        <v>319</v>
      </c>
      <c r="E88" s="169" t="s">
        <v>319</v>
      </c>
    </row>
    <row r="89" spans="1:5">
      <c r="A89" s="169"/>
      <c r="B89" s="169"/>
      <c r="C89" s="169" t="s">
        <v>405</v>
      </c>
      <c r="D89" s="169" t="s">
        <v>16</v>
      </c>
      <c r="E89" s="169"/>
    </row>
    <row r="90" spans="1:5">
      <c r="A90" s="169"/>
      <c r="B90" s="169"/>
      <c r="C90" s="169" t="s">
        <v>406</v>
      </c>
      <c r="D90" s="169" t="s">
        <v>16</v>
      </c>
      <c r="E90" s="169"/>
    </row>
    <row r="91" spans="1:5">
      <c r="A91" s="169"/>
      <c r="B91" s="169"/>
      <c r="C91" s="169" t="s">
        <v>407</v>
      </c>
      <c r="D91" s="169" t="s">
        <v>319</v>
      </c>
      <c r="E91" s="169" t="s">
        <v>319</v>
      </c>
    </row>
    <row r="92" spans="1:5">
      <c r="A92" s="169"/>
      <c r="B92" s="169"/>
      <c r="C92" s="169" t="s">
        <v>42</v>
      </c>
      <c r="D92" s="169" t="s">
        <v>16</v>
      </c>
      <c r="E92" s="169"/>
    </row>
    <row r="93" spans="1:5">
      <c r="A93" s="169"/>
      <c r="B93" s="169"/>
      <c r="C93" s="169" t="s">
        <v>408</v>
      </c>
      <c r="D93" s="169" t="s">
        <v>319</v>
      </c>
      <c r="E93" s="169" t="s">
        <v>319</v>
      </c>
    </row>
    <row r="94" spans="1:5">
      <c r="A94" s="12"/>
      <c r="B94" s="12"/>
      <c r="C94" s="12"/>
      <c r="D94" s="12"/>
      <c r="E94" s="12"/>
    </row>
    <row r="95" spans="1:5" ht="15.75">
      <c r="A95" s="431">
        <v>84</v>
      </c>
      <c r="B95" s="431"/>
      <c r="C95" s="431"/>
      <c r="D95" s="431"/>
      <c r="E95" s="431"/>
    </row>
    <row r="96" spans="1:5">
      <c r="A96" s="169">
        <v>13</v>
      </c>
      <c r="B96" s="169" t="s">
        <v>37</v>
      </c>
      <c r="C96" s="169" t="s">
        <v>409</v>
      </c>
      <c r="D96" s="169" t="s">
        <v>319</v>
      </c>
      <c r="E96" s="169" t="s">
        <v>319</v>
      </c>
    </row>
    <row r="97" spans="1:5">
      <c r="A97" s="169"/>
      <c r="B97" s="169"/>
      <c r="C97" s="169" t="s">
        <v>410</v>
      </c>
      <c r="D97" s="169" t="s">
        <v>16</v>
      </c>
      <c r="E97" s="169"/>
    </row>
    <row r="98" spans="1:5">
      <c r="A98" s="169"/>
      <c r="B98" s="169"/>
      <c r="C98" s="169" t="s">
        <v>411</v>
      </c>
      <c r="D98" s="169" t="s">
        <v>319</v>
      </c>
      <c r="E98" s="169" t="s">
        <v>319</v>
      </c>
    </row>
    <row r="99" spans="1:5">
      <c r="A99" s="169"/>
      <c r="B99" s="169"/>
      <c r="C99" s="169" t="s">
        <v>412</v>
      </c>
      <c r="D99" s="169" t="s">
        <v>319</v>
      </c>
      <c r="E99" s="169" t="s">
        <v>319</v>
      </c>
    </row>
    <row r="100" spans="1:5">
      <c r="A100" s="169"/>
      <c r="B100" s="169"/>
      <c r="C100" s="169" t="s">
        <v>413</v>
      </c>
      <c r="D100" s="169" t="s">
        <v>319</v>
      </c>
      <c r="E100" s="169" t="s">
        <v>319</v>
      </c>
    </row>
    <row r="101" spans="1:5">
      <c r="A101" s="169"/>
      <c r="B101" s="169"/>
      <c r="C101" s="169"/>
      <c r="D101" s="169"/>
      <c r="E101" s="169"/>
    </row>
    <row r="102" spans="1:5">
      <c r="A102" s="169">
        <v>14</v>
      </c>
      <c r="B102" s="169" t="s">
        <v>43</v>
      </c>
      <c r="C102" s="169" t="s">
        <v>414</v>
      </c>
      <c r="D102" s="169" t="s">
        <v>16</v>
      </c>
      <c r="E102" s="169"/>
    </row>
    <row r="103" spans="1:5">
      <c r="A103" s="169"/>
      <c r="B103" s="169"/>
      <c r="C103" s="169" t="s">
        <v>415</v>
      </c>
      <c r="D103" s="169" t="s">
        <v>319</v>
      </c>
      <c r="E103" s="169" t="s">
        <v>319</v>
      </c>
    </row>
    <row r="104" spans="1:5">
      <c r="A104" s="169"/>
      <c r="B104" s="169"/>
      <c r="C104" s="169" t="s">
        <v>416</v>
      </c>
      <c r="D104" s="169" t="s">
        <v>16</v>
      </c>
      <c r="E104" s="169"/>
    </row>
    <row r="105" spans="1:5">
      <c r="A105" s="169"/>
      <c r="B105" s="169"/>
      <c r="C105" s="169"/>
      <c r="D105" s="169"/>
      <c r="E105" s="169"/>
    </row>
    <row r="106" spans="1:5">
      <c r="A106" s="169">
        <v>15</v>
      </c>
      <c r="B106" s="169" t="s">
        <v>55</v>
      </c>
      <c r="C106" s="169" t="s">
        <v>417</v>
      </c>
      <c r="D106" s="169" t="s">
        <v>16</v>
      </c>
      <c r="E106" s="169"/>
    </row>
    <row r="107" spans="1:5">
      <c r="A107" s="169"/>
      <c r="B107" s="169"/>
      <c r="C107" s="169" t="s">
        <v>418</v>
      </c>
      <c r="D107" s="169" t="s">
        <v>319</v>
      </c>
      <c r="E107" s="169" t="s">
        <v>319</v>
      </c>
    </row>
    <row r="108" spans="1:5">
      <c r="A108" s="169"/>
      <c r="B108" s="169"/>
      <c r="C108" s="169" t="s">
        <v>419</v>
      </c>
      <c r="D108" s="169"/>
      <c r="E108" s="169" t="s">
        <v>420</v>
      </c>
    </row>
    <row r="109" spans="1:5">
      <c r="A109" s="169"/>
      <c r="B109" s="169"/>
      <c r="C109" s="169" t="s">
        <v>421</v>
      </c>
      <c r="D109" s="169" t="s">
        <v>16</v>
      </c>
      <c r="E109" s="169"/>
    </row>
    <row r="110" spans="1:5">
      <c r="A110" s="169"/>
      <c r="B110" s="169"/>
      <c r="C110" s="169"/>
      <c r="D110" s="169"/>
      <c r="E110" s="169"/>
    </row>
    <row r="111" spans="1:5">
      <c r="A111" s="169">
        <v>16</v>
      </c>
      <c r="B111" s="169" t="s">
        <v>39</v>
      </c>
      <c r="C111" s="169" t="s">
        <v>422</v>
      </c>
      <c r="D111" s="169" t="s">
        <v>16</v>
      </c>
      <c r="E111" s="169"/>
    </row>
    <row r="112" spans="1:5">
      <c r="A112" s="169"/>
      <c r="B112" s="169"/>
      <c r="C112" s="169" t="s">
        <v>423</v>
      </c>
      <c r="D112" s="169" t="s">
        <v>16</v>
      </c>
      <c r="E112" s="169"/>
    </row>
    <row r="113" spans="1:5">
      <c r="A113" s="169"/>
      <c r="B113" s="169"/>
      <c r="C113" s="169"/>
      <c r="D113" s="169"/>
      <c r="E113" s="169"/>
    </row>
    <row r="114" spans="1:5">
      <c r="A114" s="169">
        <v>17</v>
      </c>
      <c r="B114" s="169" t="s">
        <v>38</v>
      </c>
      <c r="C114" s="169" t="s">
        <v>424</v>
      </c>
      <c r="D114" s="169" t="s">
        <v>16</v>
      </c>
      <c r="E114" s="169"/>
    </row>
    <row r="115" spans="1:5">
      <c r="A115" s="169"/>
      <c r="B115" s="169"/>
      <c r="C115" s="169" t="s">
        <v>38</v>
      </c>
      <c r="D115" s="169" t="s">
        <v>425</v>
      </c>
      <c r="E115" s="169"/>
    </row>
    <row r="116" spans="1:5">
      <c r="A116" s="169"/>
      <c r="B116" s="169"/>
      <c r="C116" s="169" t="s">
        <v>426</v>
      </c>
      <c r="D116" s="169" t="s">
        <v>16</v>
      </c>
      <c r="E116" s="169"/>
    </row>
    <row r="117" spans="1:5">
      <c r="A117" s="169"/>
      <c r="B117" s="169"/>
      <c r="C117" s="169" t="s">
        <v>427</v>
      </c>
      <c r="D117" s="169" t="s">
        <v>319</v>
      </c>
      <c r="E117" s="169" t="s">
        <v>319</v>
      </c>
    </row>
    <row r="118" spans="1:5">
      <c r="A118" s="169"/>
      <c r="B118" s="169"/>
      <c r="C118" s="169" t="s">
        <v>428</v>
      </c>
      <c r="D118" s="169" t="s">
        <v>319</v>
      </c>
      <c r="E118" s="169" t="s">
        <v>319</v>
      </c>
    </row>
    <row r="119" spans="1:5">
      <c r="A119" s="169"/>
      <c r="B119" s="169"/>
      <c r="C119" s="169" t="s">
        <v>429</v>
      </c>
      <c r="D119" s="169" t="s">
        <v>319</v>
      </c>
      <c r="E119" s="169" t="s">
        <v>319</v>
      </c>
    </row>
    <row r="120" spans="1:5">
      <c r="A120" s="169"/>
      <c r="B120" s="169"/>
      <c r="C120" s="169" t="s">
        <v>430</v>
      </c>
      <c r="D120" s="169" t="s">
        <v>319</v>
      </c>
      <c r="E120" s="169" t="s">
        <v>319</v>
      </c>
    </row>
    <row r="121" spans="1:5">
      <c r="A121" s="169"/>
      <c r="B121" s="169"/>
      <c r="C121" s="169" t="s">
        <v>431</v>
      </c>
      <c r="D121" s="169" t="s">
        <v>6</v>
      </c>
      <c r="E121" s="169"/>
    </row>
    <row r="122" spans="1:5">
      <c r="A122" s="169"/>
      <c r="B122" s="169"/>
      <c r="C122" s="169"/>
      <c r="D122" s="169"/>
      <c r="E122" s="169"/>
    </row>
    <row r="123" spans="1:5">
      <c r="A123" s="169">
        <v>18</v>
      </c>
      <c r="B123" s="169" t="s">
        <v>40</v>
      </c>
      <c r="C123" s="169" t="s">
        <v>432</v>
      </c>
      <c r="D123" s="169" t="s">
        <v>319</v>
      </c>
      <c r="E123" s="169" t="s">
        <v>319</v>
      </c>
    </row>
    <row r="124" spans="1:5">
      <c r="A124" s="169"/>
      <c r="B124" s="169"/>
      <c r="C124" s="169" t="s">
        <v>433</v>
      </c>
      <c r="D124" s="169" t="s">
        <v>16</v>
      </c>
      <c r="E124" s="169"/>
    </row>
    <row r="125" spans="1:5">
      <c r="A125" s="169"/>
      <c r="B125" s="169"/>
      <c r="C125" s="169" t="s">
        <v>434</v>
      </c>
      <c r="D125" s="169" t="s">
        <v>16</v>
      </c>
      <c r="E125" s="169"/>
    </row>
    <row r="126" spans="1:5">
      <c r="A126" s="169"/>
      <c r="B126" s="169"/>
      <c r="C126" s="169" t="s">
        <v>435</v>
      </c>
      <c r="D126" s="169" t="s">
        <v>319</v>
      </c>
      <c r="E126" s="169" t="s">
        <v>319</v>
      </c>
    </row>
    <row r="127" spans="1:5">
      <c r="A127" s="169"/>
      <c r="B127" s="169"/>
      <c r="C127" s="169"/>
      <c r="D127" s="169"/>
      <c r="E127" s="169"/>
    </row>
    <row r="128" spans="1:5">
      <c r="A128" s="169">
        <v>19</v>
      </c>
      <c r="B128" s="169" t="s">
        <v>309</v>
      </c>
      <c r="C128" s="169" t="s">
        <v>436</v>
      </c>
      <c r="D128" s="169" t="s">
        <v>319</v>
      </c>
      <c r="E128" s="169" t="s">
        <v>319</v>
      </c>
    </row>
    <row r="129" spans="1:5">
      <c r="A129" s="169"/>
      <c r="B129" s="169"/>
      <c r="C129" s="169" t="s">
        <v>437</v>
      </c>
      <c r="D129" s="169" t="s">
        <v>319</v>
      </c>
      <c r="E129" s="169"/>
    </row>
    <row r="130" spans="1:5">
      <c r="A130" s="169"/>
      <c r="B130" s="169"/>
      <c r="C130" s="169" t="s">
        <v>438</v>
      </c>
      <c r="D130" s="169" t="s">
        <v>16</v>
      </c>
      <c r="E130" s="169"/>
    </row>
    <row r="131" spans="1:5">
      <c r="A131" s="169"/>
      <c r="B131" s="169"/>
      <c r="C131" s="169"/>
      <c r="D131" s="169"/>
      <c r="E131" s="169"/>
    </row>
    <row r="132" spans="1:5">
      <c r="A132" s="169">
        <v>20</v>
      </c>
      <c r="B132" s="169" t="s">
        <v>308</v>
      </c>
      <c r="C132" s="169" t="s">
        <v>439</v>
      </c>
      <c r="D132" s="169" t="s">
        <v>319</v>
      </c>
      <c r="E132" s="169" t="s">
        <v>319</v>
      </c>
    </row>
    <row r="133" spans="1:5">
      <c r="A133" s="169"/>
      <c r="B133" s="169"/>
      <c r="C133" s="169" t="s">
        <v>440</v>
      </c>
      <c r="D133" s="169" t="s">
        <v>16</v>
      </c>
      <c r="E133" s="169"/>
    </row>
    <row r="134" spans="1:5">
      <c r="A134" s="169"/>
      <c r="B134" s="169"/>
      <c r="C134" s="169" t="s">
        <v>441</v>
      </c>
      <c r="D134" s="169"/>
      <c r="E134" s="169" t="s">
        <v>315</v>
      </c>
    </row>
  </sheetData>
  <mergeCells count="4">
    <mergeCell ref="A1:E1"/>
    <mergeCell ref="A2:E2"/>
    <mergeCell ref="A47:E47"/>
    <mergeCell ref="A95:E95"/>
  </mergeCells>
  <pageMargins left="0.7" right="0.7" top="0.75" bottom="0.75" header="0.3" footer="0.3"/>
  <pageSetup scale="98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D25"/>
  <sheetViews>
    <sheetView workbookViewId="0">
      <selection sqref="A1:D25"/>
    </sheetView>
  </sheetViews>
  <sheetFormatPr defaultRowHeight="15"/>
  <cols>
    <col min="1" max="1" width="9.140625" style="11"/>
    <col min="2" max="2" width="21" customWidth="1"/>
    <col min="3" max="3" width="23.42578125" customWidth="1"/>
    <col min="4" max="4" width="26.42578125" customWidth="1"/>
  </cols>
  <sheetData>
    <row r="1" spans="1:4" s="15" customFormat="1" ht="29.25" customHeight="1">
      <c r="A1" s="474">
        <v>85</v>
      </c>
      <c r="B1" s="474"/>
      <c r="C1" s="474"/>
      <c r="D1" s="474"/>
    </row>
    <row r="2" spans="1:4" ht="48.75" customHeight="1">
      <c r="A2" s="472" t="s">
        <v>505</v>
      </c>
      <c r="B2" s="472"/>
      <c r="C2" s="472"/>
      <c r="D2" s="472"/>
    </row>
    <row r="3" spans="1:4">
      <c r="A3" s="660" t="s">
        <v>81</v>
      </c>
      <c r="B3" s="659" t="s">
        <v>207</v>
      </c>
      <c r="C3" s="659" t="s">
        <v>208</v>
      </c>
      <c r="D3" s="659" t="s">
        <v>209</v>
      </c>
    </row>
    <row r="4" spans="1:4" ht="42" customHeight="1">
      <c r="A4" s="660"/>
      <c r="B4" s="659"/>
      <c r="C4" s="659"/>
      <c r="D4" s="659"/>
    </row>
    <row r="5" spans="1:4">
      <c r="A5" s="301">
        <f>ROW(A1)</f>
        <v>1</v>
      </c>
      <c r="B5" s="108" t="s">
        <v>42</v>
      </c>
      <c r="C5" s="220">
        <v>6</v>
      </c>
      <c r="D5" s="346">
        <v>6</v>
      </c>
    </row>
    <row r="6" spans="1:4">
      <c r="A6" s="381">
        <f t="shared" ref="A6:A24" si="0">ROW(A2)</f>
        <v>2</v>
      </c>
      <c r="B6" s="382" t="s">
        <v>37</v>
      </c>
      <c r="C6" s="383">
        <v>4</v>
      </c>
      <c r="D6" s="384">
        <v>0</v>
      </c>
    </row>
    <row r="7" spans="1:4">
      <c r="A7" s="301">
        <f t="shared" si="0"/>
        <v>3</v>
      </c>
      <c r="B7" s="108" t="s">
        <v>44</v>
      </c>
      <c r="C7" s="360">
        <v>13</v>
      </c>
      <c r="D7" s="346">
        <v>0</v>
      </c>
    </row>
    <row r="8" spans="1:4">
      <c r="A8" s="301">
        <f t="shared" si="0"/>
        <v>4</v>
      </c>
      <c r="B8" s="108" t="s">
        <v>45</v>
      </c>
      <c r="C8" s="346">
        <v>6</v>
      </c>
      <c r="D8" s="346">
        <v>5</v>
      </c>
    </row>
    <row r="9" spans="1:4">
      <c r="A9" s="301">
        <f t="shared" si="0"/>
        <v>5</v>
      </c>
      <c r="B9" s="108" t="s">
        <v>46</v>
      </c>
      <c r="C9" s="346">
        <v>11</v>
      </c>
      <c r="D9" s="346">
        <v>2</v>
      </c>
    </row>
    <row r="10" spans="1:4">
      <c r="A10" s="301">
        <f t="shared" si="0"/>
        <v>6</v>
      </c>
      <c r="B10" s="108" t="s">
        <v>47</v>
      </c>
      <c r="C10" s="346">
        <v>7</v>
      </c>
      <c r="D10" s="346">
        <v>0</v>
      </c>
    </row>
    <row r="11" spans="1:4">
      <c r="A11" s="301">
        <f t="shared" si="0"/>
        <v>7</v>
      </c>
      <c r="B11" s="108" t="s">
        <v>48</v>
      </c>
      <c r="C11" s="346">
        <v>2</v>
      </c>
      <c r="D11" s="346">
        <v>1</v>
      </c>
    </row>
    <row r="12" spans="1:4">
      <c r="A12" s="301">
        <f t="shared" si="0"/>
        <v>8</v>
      </c>
      <c r="B12" s="108" t="s">
        <v>49</v>
      </c>
      <c r="C12" s="346">
        <v>15</v>
      </c>
      <c r="D12" s="346">
        <v>7</v>
      </c>
    </row>
    <row r="13" spans="1:4">
      <c r="A13" s="301">
        <f t="shared" si="0"/>
        <v>9</v>
      </c>
      <c r="B13" s="108" t="s">
        <v>50</v>
      </c>
      <c r="C13" s="346">
        <v>6</v>
      </c>
      <c r="D13" s="346">
        <v>2</v>
      </c>
    </row>
    <row r="14" spans="1:4">
      <c r="A14" s="301">
        <f t="shared" si="0"/>
        <v>10</v>
      </c>
      <c r="B14" s="108" t="s">
        <v>51</v>
      </c>
      <c r="C14" s="346">
        <v>5</v>
      </c>
      <c r="D14" s="346">
        <v>0</v>
      </c>
    </row>
    <row r="15" spans="1:4">
      <c r="A15" s="301">
        <f t="shared" si="0"/>
        <v>11</v>
      </c>
      <c r="B15" s="108" t="s">
        <v>52</v>
      </c>
      <c r="C15" s="346">
        <v>4</v>
      </c>
      <c r="D15" s="346">
        <v>1</v>
      </c>
    </row>
    <row r="16" spans="1:4">
      <c r="A16" s="301">
        <f t="shared" si="0"/>
        <v>12</v>
      </c>
      <c r="B16" s="108" t="s">
        <v>39</v>
      </c>
      <c r="C16" s="346">
        <v>3</v>
      </c>
      <c r="D16" s="346">
        <v>0</v>
      </c>
    </row>
    <row r="17" spans="1:4">
      <c r="A17" s="301">
        <f t="shared" si="0"/>
        <v>13</v>
      </c>
      <c r="B17" s="108" t="s">
        <v>40</v>
      </c>
      <c r="C17" s="346">
        <v>2</v>
      </c>
      <c r="D17" s="346">
        <v>0</v>
      </c>
    </row>
    <row r="18" spans="1:4">
      <c r="A18" s="301">
        <f t="shared" si="0"/>
        <v>14</v>
      </c>
      <c r="B18" s="108" t="s">
        <v>53</v>
      </c>
      <c r="C18" s="337">
        <v>2</v>
      </c>
      <c r="D18" s="346">
        <v>0</v>
      </c>
    </row>
    <row r="19" spans="1:4">
      <c r="A19" s="301">
        <f t="shared" si="0"/>
        <v>15</v>
      </c>
      <c r="B19" s="108" t="s">
        <v>54</v>
      </c>
      <c r="C19" s="346">
        <v>3</v>
      </c>
      <c r="D19" s="346">
        <v>0</v>
      </c>
    </row>
    <row r="20" spans="1:4">
      <c r="A20" s="301">
        <f t="shared" si="0"/>
        <v>16</v>
      </c>
      <c r="B20" s="108" t="s">
        <v>38</v>
      </c>
      <c r="C20" s="346">
        <v>9</v>
      </c>
      <c r="D20" s="346">
        <v>0</v>
      </c>
    </row>
    <row r="21" spans="1:4">
      <c r="A21" s="301">
        <f t="shared" si="0"/>
        <v>17</v>
      </c>
      <c r="B21" s="108" t="s">
        <v>55</v>
      </c>
      <c r="C21" s="346">
        <v>3</v>
      </c>
      <c r="D21" s="346">
        <v>0</v>
      </c>
    </row>
    <row r="22" spans="1:4">
      <c r="A22" s="301">
        <f t="shared" si="0"/>
        <v>18</v>
      </c>
      <c r="B22" s="108" t="s">
        <v>43</v>
      </c>
      <c r="C22" s="346">
        <v>3</v>
      </c>
      <c r="D22" s="346">
        <v>0</v>
      </c>
    </row>
    <row r="23" spans="1:4">
      <c r="A23" s="301">
        <f t="shared" si="0"/>
        <v>19</v>
      </c>
      <c r="B23" s="108" t="s">
        <v>41</v>
      </c>
      <c r="C23" s="337">
        <v>4</v>
      </c>
      <c r="D23" s="346">
        <v>1</v>
      </c>
    </row>
    <row r="24" spans="1:4">
      <c r="A24" s="301">
        <f t="shared" si="0"/>
        <v>20</v>
      </c>
      <c r="B24" s="108" t="s">
        <v>56</v>
      </c>
      <c r="C24" s="361">
        <v>1</v>
      </c>
      <c r="D24" s="346">
        <v>0</v>
      </c>
    </row>
    <row r="25" spans="1:4" s="4" customFormat="1">
      <c r="A25" s="645" t="s">
        <v>57</v>
      </c>
      <c r="B25" s="645"/>
      <c r="C25" s="337">
        <f>SUM(C5:C24)</f>
        <v>109</v>
      </c>
      <c r="D25" s="337">
        <f>SUM(D5:D24)</f>
        <v>25</v>
      </c>
    </row>
  </sheetData>
  <mergeCells count="7">
    <mergeCell ref="A1:D1"/>
    <mergeCell ref="A2:D2"/>
    <mergeCell ref="A25:B25"/>
    <mergeCell ref="B3:B4"/>
    <mergeCell ref="C3:C4"/>
    <mergeCell ref="D3:D4"/>
    <mergeCell ref="A3:A4"/>
  </mergeCells>
  <printOptions gridLines="1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G23"/>
  <sheetViews>
    <sheetView workbookViewId="0">
      <selection sqref="A1:G23"/>
    </sheetView>
  </sheetViews>
  <sheetFormatPr defaultRowHeight="15"/>
  <cols>
    <col min="1" max="1" width="10.42578125" bestFit="1" customWidth="1"/>
    <col min="2" max="2" width="20.28515625" bestFit="1" customWidth="1"/>
    <col min="3" max="3" width="24.7109375" bestFit="1" customWidth="1"/>
    <col min="4" max="6" width="14" bestFit="1" customWidth="1"/>
    <col min="7" max="7" width="11.28515625" bestFit="1" customWidth="1"/>
  </cols>
  <sheetData>
    <row r="1" spans="1:7" ht="15.75">
      <c r="A1" s="484">
        <v>86</v>
      </c>
      <c r="B1" s="484"/>
      <c r="C1" s="484"/>
      <c r="D1" s="484"/>
      <c r="E1" s="484"/>
      <c r="F1" s="484"/>
      <c r="G1" s="484"/>
    </row>
    <row r="2" spans="1:7" ht="30" customHeight="1">
      <c r="A2" s="442" t="s">
        <v>519</v>
      </c>
      <c r="B2" s="442"/>
      <c r="C2" s="442"/>
      <c r="D2" s="442"/>
      <c r="E2" s="442"/>
      <c r="F2" s="442"/>
      <c r="G2" s="442"/>
    </row>
    <row r="3" spans="1:7" s="388" customFormat="1" ht="24.75" customHeight="1">
      <c r="A3" s="385" t="s">
        <v>442</v>
      </c>
      <c r="B3" s="385" t="s">
        <v>34</v>
      </c>
      <c r="C3" s="385" t="s">
        <v>443</v>
      </c>
      <c r="D3" s="386">
        <v>43817</v>
      </c>
      <c r="E3" s="386">
        <v>43543</v>
      </c>
      <c r="F3" s="386">
        <v>43635</v>
      </c>
      <c r="G3" s="387">
        <v>44093</v>
      </c>
    </row>
    <row r="4" spans="1:7">
      <c r="A4" s="346">
        <v>1</v>
      </c>
      <c r="B4" s="346" t="s">
        <v>42</v>
      </c>
      <c r="C4" s="346" t="s">
        <v>16</v>
      </c>
      <c r="D4" s="346" t="s">
        <v>444</v>
      </c>
      <c r="E4" s="346" t="s">
        <v>444</v>
      </c>
      <c r="F4" s="346" t="s">
        <v>444</v>
      </c>
      <c r="G4" s="346" t="s">
        <v>506</v>
      </c>
    </row>
    <row r="5" spans="1:7">
      <c r="A5" s="346">
        <v>2</v>
      </c>
      <c r="B5" s="346" t="s">
        <v>37</v>
      </c>
      <c r="C5" s="346" t="s">
        <v>16</v>
      </c>
      <c r="D5" s="346" t="s">
        <v>445</v>
      </c>
      <c r="E5" s="346" t="s">
        <v>446</v>
      </c>
      <c r="F5" s="346" t="s">
        <v>447</v>
      </c>
      <c r="G5" s="346" t="s">
        <v>507</v>
      </c>
    </row>
    <row r="6" spans="1:7">
      <c r="A6" s="346">
        <v>3</v>
      </c>
      <c r="B6" s="346" t="s">
        <v>44</v>
      </c>
      <c r="C6" s="346" t="s">
        <v>16</v>
      </c>
      <c r="D6" s="346" t="s">
        <v>448</v>
      </c>
      <c r="E6" s="346" t="s">
        <v>448</v>
      </c>
      <c r="F6" s="346" t="s">
        <v>554</v>
      </c>
      <c r="G6" s="346" t="s">
        <v>571</v>
      </c>
    </row>
    <row r="7" spans="1:7">
      <c r="A7" s="346">
        <v>4</v>
      </c>
      <c r="B7" s="346" t="s">
        <v>306</v>
      </c>
      <c r="C7" s="346" t="s">
        <v>16</v>
      </c>
      <c r="D7" s="346" t="s">
        <v>449</v>
      </c>
      <c r="E7" s="346" t="s">
        <v>450</v>
      </c>
      <c r="F7" s="346" t="s">
        <v>451</v>
      </c>
      <c r="G7" s="346" t="s">
        <v>508</v>
      </c>
    </row>
    <row r="8" spans="1:7">
      <c r="A8" s="346">
        <v>5</v>
      </c>
      <c r="B8" s="346" t="s">
        <v>305</v>
      </c>
      <c r="C8" s="346" t="s">
        <v>16</v>
      </c>
      <c r="D8" s="346" t="s">
        <v>452</v>
      </c>
      <c r="E8" s="346" t="s">
        <v>452</v>
      </c>
      <c r="F8" s="346" t="s">
        <v>509</v>
      </c>
      <c r="G8" s="346" t="s">
        <v>509</v>
      </c>
    </row>
    <row r="9" spans="1:7">
      <c r="A9" s="346">
        <v>6</v>
      </c>
      <c r="B9" s="346" t="s">
        <v>307</v>
      </c>
      <c r="C9" s="346" t="s">
        <v>16</v>
      </c>
      <c r="D9" s="346" t="s">
        <v>453</v>
      </c>
      <c r="E9" s="346" t="s">
        <v>453</v>
      </c>
      <c r="F9" s="346">
        <v>21.102018999999999</v>
      </c>
      <c r="G9" s="346" t="s">
        <v>555</v>
      </c>
    </row>
    <row r="10" spans="1:7">
      <c r="A10" s="346">
        <v>7</v>
      </c>
      <c r="B10" s="346" t="s">
        <v>301</v>
      </c>
      <c r="C10" s="346" t="s">
        <v>16</v>
      </c>
      <c r="D10" s="346" t="s">
        <v>454</v>
      </c>
      <c r="E10" s="346" t="s">
        <v>454</v>
      </c>
      <c r="F10" s="346" t="s">
        <v>454</v>
      </c>
      <c r="G10" s="346" t="s">
        <v>556</v>
      </c>
    </row>
    <row r="11" spans="1:7">
      <c r="A11" s="346">
        <v>8</v>
      </c>
      <c r="B11" s="346" t="s">
        <v>300</v>
      </c>
      <c r="C11" s="346" t="s">
        <v>16</v>
      </c>
      <c r="D11" s="346" t="s">
        <v>455</v>
      </c>
      <c r="E11" s="346" t="s">
        <v>510</v>
      </c>
      <c r="F11" s="346" t="s">
        <v>510</v>
      </c>
      <c r="G11" s="346" t="s">
        <v>510</v>
      </c>
    </row>
    <row r="12" spans="1:7">
      <c r="A12" s="346">
        <v>9</v>
      </c>
      <c r="B12" s="346" t="s">
        <v>302</v>
      </c>
      <c r="C12" s="346" t="s">
        <v>16</v>
      </c>
      <c r="D12" s="346" t="s">
        <v>456</v>
      </c>
      <c r="E12" s="346" t="s">
        <v>456</v>
      </c>
      <c r="F12" s="346" t="s">
        <v>457</v>
      </c>
      <c r="G12" s="346" t="s">
        <v>511</v>
      </c>
    </row>
    <row r="13" spans="1:7">
      <c r="A13" s="346">
        <v>10</v>
      </c>
      <c r="B13" s="346" t="s">
        <v>304</v>
      </c>
      <c r="C13" s="346" t="s">
        <v>16</v>
      </c>
      <c r="D13" s="346" t="s">
        <v>446</v>
      </c>
      <c r="E13" s="346" t="s">
        <v>458</v>
      </c>
      <c r="F13" s="346" t="s">
        <v>557</v>
      </c>
      <c r="G13" s="346" t="s">
        <v>557</v>
      </c>
    </row>
    <row r="14" spans="1:7">
      <c r="A14" s="346">
        <v>11</v>
      </c>
      <c r="B14" s="346" t="s">
        <v>303</v>
      </c>
      <c r="C14" s="346" t="s">
        <v>16</v>
      </c>
      <c r="D14" s="346" t="s">
        <v>454</v>
      </c>
      <c r="E14" s="346" t="s">
        <v>454</v>
      </c>
      <c r="F14" s="346" t="s">
        <v>454</v>
      </c>
      <c r="G14" s="346" t="s">
        <v>512</v>
      </c>
    </row>
    <row r="15" spans="1:7">
      <c r="A15" s="346">
        <v>12</v>
      </c>
      <c r="B15" s="346" t="s">
        <v>39</v>
      </c>
      <c r="C15" s="346" t="s">
        <v>16</v>
      </c>
      <c r="D15" s="346" t="s">
        <v>459</v>
      </c>
      <c r="E15" s="346" t="s">
        <v>459</v>
      </c>
      <c r="F15" s="346" t="s">
        <v>460</v>
      </c>
      <c r="G15" s="346" t="s">
        <v>513</v>
      </c>
    </row>
    <row r="16" spans="1:7">
      <c r="A16" s="346">
        <v>13</v>
      </c>
      <c r="B16" s="346" t="s">
        <v>40</v>
      </c>
      <c r="C16" s="346" t="s">
        <v>16</v>
      </c>
      <c r="D16" s="346" t="s">
        <v>558</v>
      </c>
      <c r="E16" s="346" t="s">
        <v>558</v>
      </c>
      <c r="F16" s="346" t="s">
        <v>558</v>
      </c>
      <c r="G16" s="346" t="s">
        <v>558</v>
      </c>
    </row>
    <row r="17" spans="1:7">
      <c r="A17" s="346">
        <v>14</v>
      </c>
      <c r="B17" s="346" t="s">
        <v>308</v>
      </c>
      <c r="C17" s="346" t="s">
        <v>16</v>
      </c>
      <c r="D17" s="346" t="s">
        <v>514</v>
      </c>
      <c r="E17" s="346" t="s">
        <v>514</v>
      </c>
      <c r="F17" s="346" t="s">
        <v>514</v>
      </c>
      <c r="G17" s="346" t="s">
        <v>514</v>
      </c>
    </row>
    <row r="18" spans="1:7">
      <c r="A18" s="346">
        <v>15</v>
      </c>
      <c r="B18" s="346" t="s">
        <v>309</v>
      </c>
      <c r="C18" s="346" t="s">
        <v>16</v>
      </c>
      <c r="D18" s="346" t="s">
        <v>450</v>
      </c>
      <c r="E18" s="346" t="s">
        <v>450</v>
      </c>
      <c r="F18" s="346" t="s">
        <v>472</v>
      </c>
      <c r="G18" s="346" t="s">
        <v>513</v>
      </c>
    </row>
    <row r="19" spans="1:7">
      <c r="A19" s="346">
        <v>16</v>
      </c>
      <c r="B19" s="346" t="s">
        <v>38</v>
      </c>
      <c r="C19" s="346" t="s">
        <v>16</v>
      </c>
      <c r="D19" s="346" t="s">
        <v>461</v>
      </c>
      <c r="E19" s="346" t="s">
        <v>462</v>
      </c>
      <c r="F19" s="346" t="s">
        <v>451</v>
      </c>
      <c r="G19" s="346" t="s">
        <v>515</v>
      </c>
    </row>
    <row r="20" spans="1:7">
      <c r="A20" s="346">
        <v>17</v>
      </c>
      <c r="B20" s="346" t="s">
        <v>55</v>
      </c>
      <c r="C20" s="346" t="s">
        <v>16</v>
      </c>
      <c r="D20" s="346" t="s">
        <v>463</v>
      </c>
      <c r="E20" s="346" t="s">
        <v>272</v>
      </c>
      <c r="F20" s="346" t="s">
        <v>464</v>
      </c>
      <c r="G20" s="346" t="s">
        <v>516</v>
      </c>
    </row>
    <row r="21" spans="1:7">
      <c r="A21" s="346">
        <v>18</v>
      </c>
      <c r="B21" s="346" t="s">
        <v>43</v>
      </c>
      <c r="C21" s="346" t="s">
        <v>16</v>
      </c>
      <c r="D21" s="346" t="s">
        <v>465</v>
      </c>
      <c r="E21" s="346" t="s">
        <v>465</v>
      </c>
      <c r="F21" s="346" t="s">
        <v>513</v>
      </c>
      <c r="G21" s="346" t="s">
        <v>513</v>
      </c>
    </row>
    <row r="22" spans="1:7">
      <c r="A22" s="346">
        <v>19</v>
      </c>
      <c r="B22" s="346" t="s">
        <v>41</v>
      </c>
      <c r="C22" s="346" t="s">
        <v>16</v>
      </c>
      <c r="D22" s="346" t="s">
        <v>466</v>
      </c>
      <c r="E22" s="346" t="s">
        <v>467</v>
      </c>
      <c r="F22" s="346" t="s">
        <v>468</v>
      </c>
      <c r="G22" s="346" t="s">
        <v>517</v>
      </c>
    </row>
    <row r="23" spans="1:7">
      <c r="A23" s="346">
        <v>20</v>
      </c>
      <c r="B23" s="346" t="s">
        <v>56</v>
      </c>
      <c r="C23" s="346" t="s">
        <v>16</v>
      </c>
      <c r="D23" s="346" t="s">
        <v>469</v>
      </c>
      <c r="E23" s="346" t="s">
        <v>470</v>
      </c>
      <c r="F23" s="346" t="s">
        <v>471</v>
      </c>
      <c r="G23" s="346" t="s">
        <v>518</v>
      </c>
    </row>
  </sheetData>
  <mergeCells count="2">
    <mergeCell ref="A2:G2"/>
    <mergeCell ref="A1:G1"/>
  </mergeCells>
  <printOptions gridLines="1"/>
  <pageMargins left="0.7" right="0.7" top="0.75" bottom="0.75" header="0.3" footer="0.3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sqref="A1:F25"/>
    </sheetView>
  </sheetViews>
  <sheetFormatPr defaultRowHeight="15"/>
  <cols>
    <col min="1" max="1" width="7.28515625" style="11" customWidth="1"/>
    <col min="2" max="2" width="20.42578125" customWidth="1"/>
    <col min="3" max="3" width="10.7109375" style="5" customWidth="1"/>
    <col min="4" max="4" width="15" bestFit="1" customWidth="1"/>
    <col min="5" max="5" width="12.42578125" customWidth="1"/>
    <col min="6" max="6" width="8.28515625" bestFit="1" customWidth="1"/>
    <col min="7" max="7" width="19.140625" customWidth="1"/>
    <col min="8" max="8" width="20.85546875" customWidth="1"/>
    <col min="9" max="9" width="19.42578125" customWidth="1"/>
    <col min="10" max="10" width="15" bestFit="1" customWidth="1"/>
    <col min="11" max="11" width="16.140625" customWidth="1"/>
    <col min="12" max="12" width="9" customWidth="1"/>
    <col min="13" max="13" width="8" customWidth="1"/>
    <col min="14" max="15" width="8.5703125" customWidth="1"/>
    <col min="16" max="16" width="7.5703125" customWidth="1"/>
    <col min="17" max="17" width="5.5703125" customWidth="1"/>
    <col min="18" max="18" width="8" customWidth="1"/>
    <col min="19" max="20" width="8.5703125" customWidth="1"/>
    <col min="21" max="21" width="7.5703125" customWidth="1"/>
  </cols>
  <sheetData>
    <row r="1" spans="1:11" s="15" customFormat="1" ht="15.75">
      <c r="A1" s="443">
        <v>51</v>
      </c>
      <c r="B1" s="443"/>
      <c r="C1" s="443"/>
      <c r="D1" s="443"/>
      <c r="E1" s="443"/>
      <c r="F1" s="443"/>
    </row>
    <row r="2" spans="1:11" ht="31.5" customHeight="1">
      <c r="A2" s="441" t="s">
        <v>33</v>
      </c>
      <c r="B2" s="441"/>
      <c r="C2" s="441"/>
      <c r="D2" s="441"/>
      <c r="E2" s="441"/>
      <c r="F2" s="441"/>
      <c r="G2" s="3"/>
      <c r="H2" s="3"/>
    </row>
    <row r="3" spans="1:11" ht="37.5" customHeight="1">
      <c r="A3" s="442" t="s">
        <v>573</v>
      </c>
      <c r="B3" s="442"/>
      <c r="C3" s="442"/>
      <c r="D3" s="442"/>
      <c r="E3" s="442"/>
      <c r="F3" s="442"/>
      <c r="G3" s="3"/>
      <c r="H3" s="3"/>
    </row>
    <row r="4" spans="1:11" ht="30">
      <c r="A4" s="422" t="s">
        <v>81</v>
      </c>
      <c r="B4" s="421" t="s">
        <v>34</v>
      </c>
      <c r="C4" s="421" t="s">
        <v>32</v>
      </c>
      <c r="D4" s="421" t="s">
        <v>35</v>
      </c>
      <c r="E4" s="421" t="s">
        <v>36</v>
      </c>
      <c r="F4" s="421" t="s">
        <v>3</v>
      </c>
    </row>
    <row r="5" spans="1:11">
      <c r="A5" s="107">
        <f>ROW(A1)</f>
        <v>1</v>
      </c>
      <c r="B5" s="84" t="s">
        <v>42</v>
      </c>
      <c r="C5" s="108">
        <v>10</v>
      </c>
      <c r="D5" s="100">
        <v>121350.58</v>
      </c>
      <c r="E5" s="84">
        <v>10444.02</v>
      </c>
      <c r="F5" s="100">
        <f t="shared" ref="F5:F25" si="0">E5/D5*100</f>
        <v>8.6064854407782807</v>
      </c>
      <c r="G5" s="76"/>
      <c r="H5" s="76"/>
      <c r="I5" s="100"/>
      <c r="J5" s="24"/>
      <c r="K5" s="24"/>
    </row>
    <row r="6" spans="1:11">
      <c r="A6" s="107">
        <f t="shared" ref="A6:A24" si="1">ROW(A2)</f>
        <v>2</v>
      </c>
      <c r="B6" s="84" t="s">
        <v>37</v>
      </c>
      <c r="C6" s="108">
        <v>5</v>
      </c>
      <c r="D6" s="100">
        <v>33565.440000000002</v>
      </c>
      <c r="E6" s="84">
        <v>11165.5</v>
      </c>
      <c r="F6" s="100">
        <f t="shared" si="0"/>
        <v>33.264870056820342</v>
      </c>
      <c r="G6" s="76"/>
      <c r="H6" s="76"/>
      <c r="I6" s="70"/>
      <c r="J6" s="24"/>
      <c r="K6" s="24"/>
    </row>
    <row r="7" spans="1:11">
      <c r="A7" s="107">
        <f t="shared" si="1"/>
        <v>3</v>
      </c>
      <c r="B7" s="84" t="s">
        <v>44</v>
      </c>
      <c r="C7" s="108">
        <v>65</v>
      </c>
      <c r="D7" s="32">
        <v>738544.31</v>
      </c>
      <c r="E7" s="84">
        <v>307405.11</v>
      </c>
      <c r="F7" s="100">
        <f t="shared" si="0"/>
        <v>41.623109925523622</v>
      </c>
      <c r="G7" s="76"/>
      <c r="H7" s="76"/>
      <c r="I7" s="70"/>
      <c r="J7" s="24"/>
      <c r="K7" s="24"/>
    </row>
    <row r="8" spans="1:11">
      <c r="A8" s="107">
        <f t="shared" si="1"/>
        <v>4</v>
      </c>
      <c r="B8" s="84" t="s">
        <v>45</v>
      </c>
      <c r="C8" s="108">
        <v>19</v>
      </c>
      <c r="D8" s="100">
        <v>95102.26</v>
      </c>
      <c r="E8" s="84">
        <v>29070.37</v>
      </c>
      <c r="F8" s="100">
        <f t="shared" si="0"/>
        <v>30.567485988240449</v>
      </c>
      <c r="G8" s="76"/>
      <c r="H8" s="76"/>
      <c r="I8" s="70"/>
      <c r="J8" s="24"/>
      <c r="K8" s="24"/>
    </row>
    <row r="9" spans="1:11">
      <c r="A9" s="107">
        <f t="shared" si="1"/>
        <v>5</v>
      </c>
      <c r="B9" s="84" t="s">
        <v>46</v>
      </c>
      <c r="C9" s="108">
        <v>18</v>
      </c>
      <c r="D9" s="100">
        <v>87665.4</v>
      </c>
      <c r="E9" s="84">
        <v>30127.49</v>
      </c>
      <c r="F9" s="100">
        <f t="shared" si="0"/>
        <v>34.366454724440885</v>
      </c>
      <c r="G9" s="76"/>
      <c r="H9" s="76"/>
      <c r="I9" s="70"/>
      <c r="J9" s="24"/>
      <c r="K9" s="24"/>
    </row>
    <row r="10" spans="1:11">
      <c r="A10" s="107">
        <f t="shared" si="1"/>
        <v>6</v>
      </c>
      <c r="B10" s="84" t="s">
        <v>47</v>
      </c>
      <c r="C10" s="108">
        <v>7</v>
      </c>
      <c r="D10" s="100">
        <v>24729.279999999999</v>
      </c>
      <c r="E10" s="84">
        <v>4557.96</v>
      </c>
      <c r="F10" s="100">
        <f t="shared" si="0"/>
        <v>18.431430272130854</v>
      </c>
      <c r="G10" s="20"/>
      <c r="H10" s="20"/>
      <c r="I10" s="70"/>
      <c r="J10" s="24"/>
      <c r="K10" s="24"/>
    </row>
    <row r="11" spans="1:11">
      <c r="A11" s="107">
        <f t="shared" si="1"/>
        <v>7</v>
      </c>
      <c r="B11" s="84" t="s">
        <v>48</v>
      </c>
      <c r="C11" s="108">
        <v>4</v>
      </c>
      <c r="D11" s="100">
        <v>21393.97</v>
      </c>
      <c r="E11" s="84">
        <v>12888.4</v>
      </c>
      <c r="F11" s="100">
        <f t="shared" si="0"/>
        <v>60.243143278222789</v>
      </c>
      <c r="G11" s="20"/>
      <c r="H11" s="20"/>
      <c r="I11" s="70"/>
      <c r="J11" s="24"/>
      <c r="K11" s="24"/>
    </row>
    <row r="12" spans="1:11">
      <c r="A12" s="107">
        <f t="shared" si="1"/>
        <v>8</v>
      </c>
      <c r="B12" s="84" t="s">
        <v>49</v>
      </c>
      <c r="C12" s="108">
        <v>15</v>
      </c>
      <c r="D12" s="100">
        <v>81700.13</v>
      </c>
      <c r="E12" s="84">
        <v>16429.900000000001</v>
      </c>
      <c r="F12" s="100">
        <f t="shared" si="0"/>
        <v>20.110004720922721</v>
      </c>
      <c r="G12" s="76"/>
      <c r="H12" s="76"/>
      <c r="I12" s="70"/>
      <c r="J12" s="24"/>
      <c r="K12" s="24"/>
    </row>
    <row r="13" spans="1:11">
      <c r="A13" s="107">
        <f t="shared" si="1"/>
        <v>9</v>
      </c>
      <c r="B13" s="84" t="s">
        <v>50</v>
      </c>
      <c r="C13" s="108">
        <v>12</v>
      </c>
      <c r="D13" s="100">
        <v>50238.46</v>
      </c>
      <c r="E13" s="84">
        <v>22647.19</v>
      </c>
      <c r="F13" s="100">
        <f t="shared" si="0"/>
        <v>45.079387385680214</v>
      </c>
      <c r="G13" s="76"/>
      <c r="H13" s="76"/>
      <c r="I13" s="70"/>
      <c r="J13" s="24"/>
      <c r="K13" s="24"/>
    </row>
    <row r="14" spans="1:11">
      <c r="A14" s="107">
        <f t="shared" si="1"/>
        <v>10</v>
      </c>
      <c r="B14" s="84" t="s">
        <v>51</v>
      </c>
      <c r="C14" s="108">
        <v>7</v>
      </c>
      <c r="D14" s="100">
        <v>36327.300000000003</v>
      </c>
      <c r="E14" s="84">
        <v>16574.32</v>
      </c>
      <c r="F14" s="100">
        <f t="shared" si="0"/>
        <v>45.624970752023955</v>
      </c>
      <c r="G14" s="20"/>
      <c r="H14" s="20"/>
      <c r="I14" s="70"/>
      <c r="J14" s="24"/>
      <c r="K14" s="24"/>
    </row>
    <row r="15" spans="1:11">
      <c r="A15" s="107">
        <f t="shared" si="1"/>
        <v>11</v>
      </c>
      <c r="B15" s="84" t="s">
        <v>52</v>
      </c>
      <c r="C15" s="108">
        <v>4</v>
      </c>
      <c r="D15" s="100">
        <v>11320.39</v>
      </c>
      <c r="E15" s="84">
        <v>2932.84</v>
      </c>
      <c r="F15" s="100">
        <f t="shared" si="0"/>
        <v>25.907587989459728</v>
      </c>
      <c r="G15" s="20"/>
      <c r="H15" s="20"/>
      <c r="I15" s="70"/>
      <c r="J15" s="24"/>
      <c r="K15" s="24"/>
    </row>
    <row r="16" spans="1:11">
      <c r="A16" s="107">
        <f t="shared" si="1"/>
        <v>12</v>
      </c>
      <c r="B16" s="84" t="s">
        <v>39</v>
      </c>
      <c r="C16" s="108">
        <v>5</v>
      </c>
      <c r="D16" s="100">
        <v>38199.730000000003</v>
      </c>
      <c r="E16" s="84">
        <v>15022.27</v>
      </c>
      <c r="F16" s="100">
        <f t="shared" si="0"/>
        <v>39.325592091881276</v>
      </c>
      <c r="G16" s="20"/>
      <c r="H16" s="20"/>
      <c r="I16" s="70"/>
      <c r="J16" s="24"/>
      <c r="K16" s="24"/>
    </row>
    <row r="17" spans="1:11">
      <c r="A17" s="107">
        <f t="shared" si="1"/>
        <v>13</v>
      </c>
      <c r="B17" s="84" t="s">
        <v>40</v>
      </c>
      <c r="C17" s="108">
        <v>2</v>
      </c>
      <c r="D17" s="100">
        <v>6950.25</v>
      </c>
      <c r="E17" s="84">
        <v>1621.95</v>
      </c>
      <c r="F17" s="100">
        <f t="shared" si="0"/>
        <v>23.336570626955865</v>
      </c>
      <c r="G17" s="20"/>
      <c r="H17" s="20"/>
      <c r="I17" s="70"/>
      <c r="J17" s="24"/>
      <c r="K17" s="24"/>
    </row>
    <row r="18" spans="1:11">
      <c r="A18" s="107">
        <f t="shared" si="1"/>
        <v>14</v>
      </c>
      <c r="B18" s="84" t="s">
        <v>53</v>
      </c>
      <c r="C18" s="108">
        <v>2</v>
      </c>
      <c r="D18" s="100">
        <v>7094.29</v>
      </c>
      <c r="E18" s="84">
        <v>1417.53</v>
      </c>
      <c r="F18" s="100">
        <f t="shared" si="0"/>
        <v>19.981280720128442</v>
      </c>
      <c r="G18" s="20"/>
      <c r="H18" s="20"/>
      <c r="I18" s="70"/>
      <c r="J18" s="24"/>
      <c r="K18" s="24"/>
    </row>
    <row r="19" spans="1:11" ht="15" customHeight="1">
      <c r="A19" s="107">
        <f t="shared" si="1"/>
        <v>15</v>
      </c>
      <c r="B19" s="84" t="s">
        <v>54</v>
      </c>
      <c r="C19" s="108">
        <v>7</v>
      </c>
      <c r="D19" s="100">
        <v>33055.449999999997</v>
      </c>
      <c r="E19" s="84">
        <v>7585.31</v>
      </c>
      <c r="F19" s="100">
        <f t="shared" si="0"/>
        <v>22.947229579388576</v>
      </c>
      <c r="G19" s="76"/>
      <c r="H19" s="76"/>
      <c r="I19" s="70"/>
      <c r="J19" s="24"/>
      <c r="K19" s="24"/>
    </row>
    <row r="20" spans="1:11">
      <c r="A20" s="107">
        <f t="shared" si="1"/>
        <v>16</v>
      </c>
      <c r="B20" s="84" t="s">
        <v>38</v>
      </c>
      <c r="C20" s="108">
        <v>10</v>
      </c>
      <c r="D20" s="100">
        <v>56088.28</v>
      </c>
      <c r="E20" s="84">
        <v>11152.84</v>
      </c>
      <c r="F20" s="100">
        <f t="shared" si="0"/>
        <v>19.884439316021101</v>
      </c>
      <c r="G20" s="76"/>
      <c r="H20" s="76"/>
      <c r="I20" s="70"/>
      <c r="J20" s="24"/>
      <c r="K20" s="24"/>
    </row>
    <row r="21" spans="1:11">
      <c r="A21" s="107">
        <f t="shared" si="1"/>
        <v>17</v>
      </c>
      <c r="B21" s="84" t="s">
        <v>55</v>
      </c>
      <c r="C21" s="108">
        <v>3</v>
      </c>
      <c r="D21" s="100">
        <v>10198.52</v>
      </c>
      <c r="E21" s="84">
        <v>3572.7</v>
      </c>
      <c r="F21" s="100">
        <f t="shared" si="0"/>
        <v>35.031553597973037</v>
      </c>
      <c r="G21" s="20"/>
      <c r="H21" s="20"/>
      <c r="I21" s="70"/>
      <c r="J21" s="24"/>
      <c r="K21" s="24"/>
    </row>
    <row r="22" spans="1:11">
      <c r="A22" s="107">
        <f t="shared" si="1"/>
        <v>18</v>
      </c>
      <c r="B22" s="84" t="s">
        <v>43</v>
      </c>
      <c r="C22" s="108">
        <v>10</v>
      </c>
      <c r="D22" s="100">
        <v>32465.27</v>
      </c>
      <c r="E22" s="84">
        <v>8911.39</v>
      </c>
      <c r="F22" s="100">
        <f t="shared" si="0"/>
        <v>27.448993955694807</v>
      </c>
      <c r="G22" s="76"/>
      <c r="H22" s="76"/>
      <c r="I22" s="70"/>
      <c r="J22" s="24"/>
      <c r="K22" s="24"/>
    </row>
    <row r="23" spans="1:11">
      <c r="A23" s="107">
        <f t="shared" si="1"/>
        <v>19</v>
      </c>
      <c r="B23" s="84" t="s">
        <v>41</v>
      </c>
      <c r="C23" s="108">
        <v>4</v>
      </c>
      <c r="D23" s="100">
        <v>8771.06</v>
      </c>
      <c r="E23" s="84">
        <v>984.14</v>
      </c>
      <c r="F23" s="100">
        <f t="shared" si="0"/>
        <v>11.220308605801351</v>
      </c>
      <c r="I23" s="70"/>
      <c r="K23" s="24"/>
    </row>
    <row r="24" spans="1:11">
      <c r="A24" s="107">
        <f t="shared" si="1"/>
        <v>20</v>
      </c>
      <c r="B24" s="84" t="s">
        <v>56</v>
      </c>
      <c r="C24" s="108">
        <v>1</v>
      </c>
      <c r="D24" s="100">
        <v>3969.59</v>
      </c>
      <c r="E24" s="84">
        <v>1654.88</v>
      </c>
      <c r="F24" s="100">
        <f t="shared" si="0"/>
        <v>41.688940167624366</v>
      </c>
      <c r="H24" s="12"/>
      <c r="I24" s="70"/>
      <c r="K24" s="24"/>
    </row>
    <row r="25" spans="1:11" s="4" customFormat="1" ht="18.75" customHeight="1">
      <c r="A25" s="440" t="s">
        <v>57</v>
      </c>
      <c r="B25" s="440"/>
      <c r="C25" s="79">
        <f>SUM(C5:C24)</f>
        <v>210</v>
      </c>
      <c r="D25" s="109">
        <f>SUM(D5:D24)</f>
        <v>1498729.9600000002</v>
      </c>
      <c r="E25" s="109">
        <f>SUM(E5:E24)</f>
        <v>516166.11000000022</v>
      </c>
      <c r="F25" s="109">
        <f t="shared" si="0"/>
        <v>34.440234316794474</v>
      </c>
      <c r="H25" s="8"/>
      <c r="I25" s="8"/>
      <c r="K25" s="8"/>
    </row>
    <row r="26" spans="1:11">
      <c r="I26" s="70"/>
    </row>
    <row r="28" spans="1:11">
      <c r="H28" s="24"/>
      <c r="I28" s="24"/>
    </row>
    <row r="29" spans="1:11">
      <c r="I29" s="8"/>
    </row>
  </sheetData>
  <mergeCells count="4">
    <mergeCell ref="A25:B25"/>
    <mergeCell ref="A2:F2"/>
    <mergeCell ref="A3:F3"/>
    <mergeCell ref="A1:F1"/>
  </mergeCells>
  <printOptions gridLines="1"/>
  <pageMargins left="0.25" right="0.25" top="0.75" bottom="0.75" header="0.3" footer="0.3"/>
  <pageSetup paperSize="9" scale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sqref="A1:H38"/>
    </sheetView>
  </sheetViews>
  <sheetFormatPr defaultRowHeight="15"/>
  <cols>
    <col min="1" max="1" width="4.5703125" customWidth="1"/>
    <col min="2" max="2" width="11.5703125" customWidth="1"/>
    <col min="3" max="3" width="13.5703125" style="24" customWidth="1"/>
    <col min="4" max="4" width="12.85546875" style="24" customWidth="1"/>
    <col min="5" max="5" width="9.140625" style="24"/>
    <col min="6" max="6" width="9.42578125" style="24" customWidth="1"/>
    <col min="7" max="7" width="12.140625" style="24" customWidth="1"/>
    <col min="8" max="8" width="9.140625" style="24"/>
  </cols>
  <sheetData>
    <row r="1" spans="1:8" s="12" customFormat="1" ht="15.75">
      <c r="A1" s="431">
        <v>52</v>
      </c>
      <c r="B1" s="431"/>
      <c r="C1" s="431"/>
      <c r="D1" s="431"/>
      <c r="E1" s="431"/>
      <c r="F1" s="431"/>
      <c r="G1" s="431"/>
      <c r="H1" s="431"/>
    </row>
    <row r="2" spans="1:8" ht="32.25" customHeight="1">
      <c r="A2" s="446" t="s">
        <v>574</v>
      </c>
      <c r="B2" s="446"/>
      <c r="C2" s="446"/>
      <c r="D2" s="446"/>
      <c r="E2" s="446"/>
      <c r="F2" s="446"/>
      <c r="G2" s="446"/>
      <c r="H2" s="446"/>
    </row>
    <row r="3" spans="1:8" ht="19.5" customHeight="1">
      <c r="A3" s="447" t="s">
        <v>575</v>
      </c>
      <c r="B3" s="447"/>
      <c r="C3" s="447"/>
      <c r="D3" s="447"/>
      <c r="E3" s="447"/>
      <c r="F3" s="447"/>
      <c r="G3" s="447"/>
      <c r="H3" s="447"/>
    </row>
    <row r="4" spans="1:8" ht="45">
      <c r="A4" s="133" t="s">
        <v>102</v>
      </c>
      <c r="B4" s="133" t="s">
        <v>0</v>
      </c>
      <c r="C4" s="302" t="s">
        <v>1</v>
      </c>
      <c r="D4" s="302" t="s">
        <v>2</v>
      </c>
      <c r="E4" s="302" t="s">
        <v>59</v>
      </c>
      <c r="F4" s="304" t="s">
        <v>60</v>
      </c>
      <c r="G4" s="302" t="s">
        <v>61</v>
      </c>
      <c r="H4" s="302" t="s">
        <v>62</v>
      </c>
    </row>
    <row r="5" spans="1:8">
      <c r="A5" s="87">
        <v>1</v>
      </c>
      <c r="B5" s="104" t="s">
        <v>4</v>
      </c>
      <c r="C5" s="89">
        <v>8649.26</v>
      </c>
      <c r="D5" s="89">
        <v>5283.83</v>
      </c>
      <c r="E5" s="103">
        <f>D5/C5*100</f>
        <v>61.089966078022861</v>
      </c>
      <c r="F5" s="103">
        <v>0</v>
      </c>
      <c r="G5" s="103">
        <f>F5+D5</f>
        <v>5283.83</v>
      </c>
      <c r="H5" s="103">
        <f>G5/C5*100</f>
        <v>61.089966078022861</v>
      </c>
    </row>
    <row r="6" spans="1:8">
      <c r="A6" s="41">
        <v>2</v>
      </c>
      <c r="B6" s="46" t="s">
        <v>5</v>
      </c>
      <c r="C6" s="89">
        <v>135667.95000000001</v>
      </c>
      <c r="D6" s="89">
        <v>28109.67</v>
      </c>
      <c r="E6" s="103">
        <f>D6/C6*100</f>
        <v>20.719462481743108</v>
      </c>
      <c r="F6" s="103">
        <v>0</v>
      </c>
      <c r="G6" s="103">
        <f>F6+D6</f>
        <v>28109.67</v>
      </c>
      <c r="H6" s="103">
        <f>G6/C6*100</f>
        <v>20.719462481743108</v>
      </c>
    </row>
    <row r="7" spans="1:8">
      <c r="A7" s="41">
        <v>3</v>
      </c>
      <c r="B7" s="46" t="s">
        <v>6</v>
      </c>
      <c r="C7" s="89">
        <v>18936</v>
      </c>
      <c r="D7" s="89">
        <v>5865</v>
      </c>
      <c r="E7" s="103">
        <f t="shared" ref="E7:E38" si="0">D7/C7*100</f>
        <v>30.972750316856779</v>
      </c>
      <c r="F7" s="103">
        <v>0</v>
      </c>
      <c r="G7" s="103">
        <f>F7+D7</f>
        <v>5865</v>
      </c>
      <c r="H7" s="103">
        <f t="shared" ref="H7:H38" si="1">G7/C7*100</f>
        <v>30.972750316856779</v>
      </c>
    </row>
    <row r="8" spans="1:8">
      <c r="A8" s="41">
        <v>4</v>
      </c>
      <c r="B8" s="46" t="s">
        <v>7</v>
      </c>
      <c r="C8" s="89">
        <v>7021</v>
      </c>
      <c r="D8" s="89">
        <v>1854</v>
      </c>
      <c r="E8" s="103">
        <f t="shared" si="0"/>
        <v>26.406494801310355</v>
      </c>
      <c r="F8" s="103">
        <v>0</v>
      </c>
      <c r="G8" s="103">
        <f t="shared" ref="G8:G38" si="2">F8+D8</f>
        <v>1854</v>
      </c>
      <c r="H8" s="103">
        <f t="shared" si="1"/>
        <v>26.406494801310355</v>
      </c>
    </row>
    <row r="9" spans="1:8">
      <c r="A9" s="41">
        <v>5</v>
      </c>
      <c r="B9" s="46" t="s">
        <v>8</v>
      </c>
      <c r="C9" s="89">
        <v>25850.44</v>
      </c>
      <c r="D9" s="89">
        <v>13493</v>
      </c>
      <c r="E9" s="103">
        <f t="shared" si="0"/>
        <v>52.196403620209175</v>
      </c>
      <c r="F9" s="103">
        <v>0</v>
      </c>
      <c r="G9" s="103">
        <f t="shared" si="2"/>
        <v>13493</v>
      </c>
      <c r="H9" s="103">
        <f t="shared" si="1"/>
        <v>52.196403620209175</v>
      </c>
    </row>
    <row r="10" spans="1:8">
      <c r="A10" s="41">
        <v>6</v>
      </c>
      <c r="B10" s="46" t="s">
        <v>9</v>
      </c>
      <c r="C10" s="89">
        <v>27524</v>
      </c>
      <c r="D10" s="89">
        <v>6022</v>
      </c>
      <c r="E10" s="103">
        <f t="shared" si="0"/>
        <v>21.879087341956112</v>
      </c>
      <c r="F10" s="103">
        <v>0</v>
      </c>
      <c r="G10" s="103">
        <f t="shared" si="2"/>
        <v>6022</v>
      </c>
      <c r="H10" s="103">
        <f t="shared" si="1"/>
        <v>21.879087341956112</v>
      </c>
    </row>
    <row r="11" spans="1:8">
      <c r="A11" s="41">
        <v>8</v>
      </c>
      <c r="B11" s="46" t="s">
        <v>11</v>
      </c>
      <c r="C11" s="89">
        <v>12884.55</v>
      </c>
      <c r="D11" s="89">
        <v>8132.74</v>
      </c>
      <c r="E11" s="103">
        <f t="shared" si="0"/>
        <v>63.120093445250326</v>
      </c>
      <c r="F11" s="103">
        <v>0</v>
      </c>
      <c r="G11" s="103">
        <f t="shared" si="2"/>
        <v>8132.74</v>
      </c>
      <c r="H11" s="103">
        <f t="shared" si="1"/>
        <v>63.120093445250326</v>
      </c>
    </row>
    <row r="12" spans="1:8">
      <c r="A12" s="134">
        <v>7</v>
      </c>
      <c r="B12" s="46" t="s">
        <v>12</v>
      </c>
      <c r="C12" s="89">
        <v>838.59</v>
      </c>
      <c r="D12" s="89">
        <v>407.64</v>
      </c>
      <c r="E12" s="103">
        <f t="shared" si="0"/>
        <v>48.610167066146744</v>
      </c>
      <c r="F12" s="103">
        <v>0</v>
      </c>
      <c r="G12" s="103">
        <f t="shared" si="2"/>
        <v>407.64</v>
      </c>
      <c r="H12" s="103">
        <f t="shared" si="1"/>
        <v>48.610167066146744</v>
      </c>
    </row>
    <row r="13" spans="1:8">
      <c r="A13" s="41">
        <v>9</v>
      </c>
      <c r="B13" s="46" t="s">
        <v>13</v>
      </c>
      <c r="C13" s="89">
        <v>2773</v>
      </c>
      <c r="D13" s="89">
        <v>717</v>
      </c>
      <c r="E13" s="103">
        <f t="shared" si="0"/>
        <v>25.856473133790121</v>
      </c>
      <c r="F13" s="103">
        <v>0</v>
      </c>
      <c r="G13" s="103">
        <f t="shared" si="2"/>
        <v>717</v>
      </c>
      <c r="H13" s="103">
        <f t="shared" si="1"/>
        <v>25.856473133790121</v>
      </c>
    </row>
    <row r="14" spans="1:8">
      <c r="A14" s="41">
        <v>10</v>
      </c>
      <c r="B14" s="46" t="s">
        <v>14</v>
      </c>
      <c r="C14" s="89">
        <v>26477.200000000001</v>
      </c>
      <c r="D14" s="89">
        <v>10451.9</v>
      </c>
      <c r="E14" s="103">
        <f t="shared" si="0"/>
        <v>39.475095553910535</v>
      </c>
      <c r="F14" s="103">
        <v>0</v>
      </c>
      <c r="G14" s="103">
        <f t="shared" si="2"/>
        <v>10451.9</v>
      </c>
      <c r="H14" s="103">
        <f t="shared" si="1"/>
        <v>39.475095553910535</v>
      </c>
    </row>
    <row r="15" spans="1:8">
      <c r="A15" s="41">
        <v>11</v>
      </c>
      <c r="B15" s="46" t="s">
        <v>15</v>
      </c>
      <c r="C15" s="89">
        <v>6852.33</v>
      </c>
      <c r="D15" s="89">
        <v>1039.1300000000001</v>
      </c>
      <c r="E15" s="103">
        <f t="shared" si="0"/>
        <v>15.164622836319911</v>
      </c>
      <c r="F15" s="103">
        <v>0</v>
      </c>
      <c r="G15" s="103">
        <f t="shared" si="2"/>
        <v>1039.1300000000001</v>
      </c>
      <c r="H15" s="103">
        <f t="shared" si="1"/>
        <v>15.164622836319911</v>
      </c>
    </row>
    <row r="16" spans="1:8">
      <c r="A16" s="41">
        <v>12</v>
      </c>
      <c r="B16" s="46" t="s">
        <v>16</v>
      </c>
      <c r="C16" s="89">
        <v>933789.32</v>
      </c>
      <c r="D16" s="89">
        <v>261569.75</v>
      </c>
      <c r="E16" s="103">
        <f t="shared" si="0"/>
        <v>28.011645067861775</v>
      </c>
      <c r="F16" s="103">
        <v>0</v>
      </c>
      <c r="G16" s="103">
        <f t="shared" si="2"/>
        <v>261569.75</v>
      </c>
      <c r="H16" s="103">
        <f t="shared" si="1"/>
        <v>28.011645067861775</v>
      </c>
    </row>
    <row r="17" spans="1:8">
      <c r="A17" s="41">
        <v>13</v>
      </c>
      <c r="B17" s="46" t="s">
        <v>17</v>
      </c>
      <c r="C17" s="89">
        <v>4468.87</v>
      </c>
      <c r="D17" s="89">
        <v>1873.71</v>
      </c>
      <c r="E17" s="103">
        <f t="shared" si="0"/>
        <v>41.928048925119775</v>
      </c>
      <c r="F17" s="103">
        <v>0</v>
      </c>
      <c r="G17" s="103">
        <f t="shared" si="2"/>
        <v>1873.71</v>
      </c>
      <c r="H17" s="103">
        <f t="shared" si="1"/>
        <v>41.928048925119775</v>
      </c>
    </row>
    <row r="18" spans="1:8">
      <c r="A18" s="41">
        <v>14</v>
      </c>
      <c r="B18" s="46" t="s">
        <v>18</v>
      </c>
      <c r="C18" s="89">
        <v>185.09</v>
      </c>
      <c r="D18" s="89">
        <v>70.5</v>
      </c>
      <c r="E18" s="103">
        <f t="shared" si="0"/>
        <v>38.089578043114159</v>
      </c>
      <c r="F18" s="103">
        <v>0</v>
      </c>
      <c r="G18" s="103">
        <f t="shared" si="2"/>
        <v>70.5</v>
      </c>
      <c r="H18" s="103">
        <f t="shared" si="1"/>
        <v>38.089578043114159</v>
      </c>
    </row>
    <row r="19" spans="1:8">
      <c r="A19" s="41">
        <v>15</v>
      </c>
      <c r="B19" s="46" t="s">
        <v>19</v>
      </c>
      <c r="C19" s="89">
        <v>14466.13</v>
      </c>
      <c r="D19" s="89">
        <v>7817.5</v>
      </c>
      <c r="E19" s="103">
        <f t="shared" si="0"/>
        <v>54.0400231437157</v>
      </c>
      <c r="F19" s="103">
        <v>0</v>
      </c>
      <c r="G19" s="103">
        <f t="shared" si="2"/>
        <v>7817.5</v>
      </c>
      <c r="H19" s="103">
        <f t="shared" si="1"/>
        <v>54.0400231437157</v>
      </c>
    </row>
    <row r="20" spans="1:8">
      <c r="A20" s="41">
        <v>16</v>
      </c>
      <c r="B20" s="135" t="s">
        <v>20</v>
      </c>
      <c r="C20" s="98">
        <v>6548.51</v>
      </c>
      <c r="D20" s="89">
        <v>860.2</v>
      </c>
      <c r="E20" s="103">
        <f t="shared" si="0"/>
        <v>13.13581257415809</v>
      </c>
      <c r="F20" s="103">
        <v>0</v>
      </c>
      <c r="G20" s="103">
        <f t="shared" si="2"/>
        <v>860.2</v>
      </c>
      <c r="H20" s="103">
        <f t="shared" si="1"/>
        <v>13.13581257415809</v>
      </c>
    </row>
    <row r="21" spans="1:8" s="80" customFormat="1">
      <c r="A21" s="46">
        <v>17</v>
      </c>
      <c r="B21" s="45" t="s">
        <v>473</v>
      </c>
      <c r="C21" s="100">
        <v>0</v>
      </c>
      <c r="D21" s="73">
        <v>0</v>
      </c>
      <c r="E21" s="103">
        <v>0</v>
      </c>
      <c r="F21" s="103">
        <v>0</v>
      </c>
      <c r="G21" s="103">
        <f t="shared" si="2"/>
        <v>0</v>
      </c>
      <c r="H21" s="103">
        <v>0</v>
      </c>
    </row>
    <row r="22" spans="1:8" s="8" customFormat="1">
      <c r="A22" s="448" t="s">
        <v>127</v>
      </c>
      <c r="B22" s="449"/>
      <c r="C22" s="136">
        <f>SUM(C5:C21)</f>
        <v>1232932.24</v>
      </c>
      <c r="D22" s="136">
        <f>SUM(D5:D21)</f>
        <v>353567.57000000007</v>
      </c>
      <c r="E22" s="105">
        <f t="shared" si="0"/>
        <v>28.676966870458354</v>
      </c>
      <c r="F22" s="136">
        <f>SUM(F5:F21)</f>
        <v>0</v>
      </c>
      <c r="G22" s="105">
        <f t="shared" si="2"/>
        <v>353567.57000000007</v>
      </c>
      <c r="H22" s="105">
        <f t="shared" si="1"/>
        <v>28.676966870458354</v>
      </c>
    </row>
    <row r="23" spans="1:8">
      <c r="A23" s="41">
        <v>1</v>
      </c>
      <c r="B23" s="46" t="s">
        <v>21</v>
      </c>
      <c r="C23" s="90">
        <v>35065.33</v>
      </c>
      <c r="D23" s="90">
        <v>11686.66</v>
      </c>
      <c r="E23" s="103">
        <f t="shared" si="0"/>
        <v>33.328247588144755</v>
      </c>
      <c r="F23" s="103">
        <v>0</v>
      </c>
      <c r="G23" s="103">
        <f t="shared" si="2"/>
        <v>11686.66</v>
      </c>
      <c r="H23" s="103">
        <f t="shared" si="1"/>
        <v>33.328247588144755</v>
      </c>
    </row>
    <row r="24" spans="1:8">
      <c r="A24" s="41">
        <v>2</v>
      </c>
      <c r="B24" s="46" t="s">
        <v>22</v>
      </c>
      <c r="C24" s="89">
        <v>49503.040000000001</v>
      </c>
      <c r="D24" s="89">
        <v>5226.92</v>
      </c>
      <c r="E24" s="103">
        <f t="shared" si="0"/>
        <v>10.558785884664861</v>
      </c>
      <c r="F24" s="103">
        <v>0</v>
      </c>
      <c r="G24" s="103">
        <f t="shared" si="2"/>
        <v>5226.92</v>
      </c>
      <c r="H24" s="103">
        <f t="shared" si="1"/>
        <v>10.558785884664861</v>
      </c>
    </row>
    <row r="25" spans="1:8">
      <c r="A25" s="41">
        <v>3</v>
      </c>
      <c r="B25" s="46" t="s">
        <v>10</v>
      </c>
      <c r="C25" s="89">
        <v>9295.15</v>
      </c>
      <c r="D25" s="89">
        <v>2554.46</v>
      </c>
      <c r="E25" s="103">
        <f>D25/C25*100</f>
        <v>27.481643652872734</v>
      </c>
      <c r="F25" s="103">
        <v>0</v>
      </c>
      <c r="G25" s="103">
        <f>F25+D25</f>
        <v>2554.46</v>
      </c>
      <c r="H25" s="103">
        <f>G25/C25*100</f>
        <v>27.481643652872734</v>
      </c>
    </row>
    <row r="26" spans="1:8">
      <c r="A26" s="41">
        <v>4</v>
      </c>
      <c r="B26" s="46" t="s">
        <v>23</v>
      </c>
      <c r="C26" s="89">
        <v>8707</v>
      </c>
      <c r="D26" s="89">
        <v>3769</v>
      </c>
      <c r="E26" s="103">
        <f t="shared" si="0"/>
        <v>43.287010451360977</v>
      </c>
      <c r="F26" s="103">
        <v>0</v>
      </c>
      <c r="G26" s="103">
        <f t="shared" si="2"/>
        <v>3769</v>
      </c>
      <c r="H26" s="103">
        <f t="shared" si="1"/>
        <v>43.287010451360977</v>
      </c>
    </row>
    <row r="27" spans="1:8">
      <c r="A27" s="41">
        <v>6</v>
      </c>
      <c r="B27" s="46" t="s">
        <v>24</v>
      </c>
      <c r="C27" s="89">
        <v>35196.019999999997</v>
      </c>
      <c r="D27" s="89">
        <v>5267.97</v>
      </c>
      <c r="E27" s="103">
        <f t="shared" si="0"/>
        <v>14.967516213480959</v>
      </c>
      <c r="F27" s="103">
        <v>0</v>
      </c>
      <c r="G27" s="103">
        <f t="shared" si="2"/>
        <v>5267.97</v>
      </c>
      <c r="H27" s="103">
        <f t="shared" si="1"/>
        <v>14.967516213480959</v>
      </c>
    </row>
    <row r="28" spans="1:8">
      <c r="A28" s="96">
        <v>7</v>
      </c>
      <c r="B28" s="46" t="s">
        <v>25</v>
      </c>
      <c r="C28" s="90">
        <v>19755.400000000001</v>
      </c>
      <c r="D28" s="90">
        <v>116.41</v>
      </c>
      <c r="E28" s="103">
        <v>0</v>
      </c>
      <c r="F28" s="103">
        <v>0</v>
      </c>
      <c r="G28" s="103">
        <f t="shared" si="2"/>
        <v>116.41</v>
      </c>
      <c r="H28" s="103">
        <v>0</v>
      </c>
    </row>
    <row r="29" spans="1:8">
      <c r="A29" s="45">
        <v>8</v>
      </c>
      <c r="B29" s="135" t="s">
        <v>26</v>
      </c>
      <c r="C29" s="89">
        <v>6035</v>
      </c>
      <c r="D29" s="89">
        <v>75.8</v>
      </c>
      <c r="E29" s="103">
        <f t="shared" si="0"/>
        <v>1.256006628003314</v>
      </c>
      <c r="F29" s="103">
        <v>0</v>
      </c>
      <c r="G29" s="103">
        <f t="shared" si="2"/>
        <v>75.8</v>
      </c>
      <c r="H29" s="103">
        <f t="shared" si="1"/>
        <v>1.256006628003314</v>
      </c>
    </row>
    <row r="30" spans="1:8" s="14" customFormat="1">
      <c r="A30" s="45">
        <v>9</v>
      </c>
      <c r="B30" s="45" t="s">
        <v>214</v>
      </c>
      <c r="C30" s="98">
        <v>206.22</v>
      </c>
      <c r="D30" s="98">
        <v>1769.04</v>
      </c>
      <c r="E30" s="103">
        <f t="shared" si="0"/>
        <v>857.84114052953169</v>
      </c>
      <c r="F30" s="103">
        <v>0</v>
      </c>
      <c r="G30" s="103">
        <f t="shared" si="2"/>
        <v>1769.04</v>
      </c>
      <c r="H30" s="103">
        <f t="shared" si="1"/>
        <v>857.84114052953169</v>
      </c>
    </row>
    <row r="31" spans="1:8" s="4" customFormat="1">
      <c r="A31" s="444" t="s">
        <v>229</v>
      </c>
      <c r="B31" s="450"/>
      <c r="C31" s="136">
        <f>SUM(C23:C30)</f>
        <v>163763.15999999997</v>
      </c>
      <c r="D31" s="136">
        <f>SUM(D23:D30)</f>
        <v>30466.260000000002</v>
      </c>
      <c r="E31" s="105">
        <f t="shared" si="0"/>
        <v>18.603854493281645</v>
      </c>
      <c r="F31" s="136">
        <f t="shared" ref="F31" si="3">SUM(F23:F29)</f>
        <v>0</v>
      </c>
      <c r="G31" s="105">
        <f t="shared" si="2"/>
        <v>30466.260000000002</v>
      </c>
      <c r="H31" s="105">
        <f t="shared" si="1"/>
        <v>18.603854493281645</v>
      </c>
    </row>
    <row r="32" spans="1:8">
      <c r="A32" s="41">
        <v>1</v>
      </c>
      <c r="B32" s="46" t="s">
        <v>27</v>
      </c>
      <c r="C32" s="90">
        <v>69218.27</v>
      </c>
      <c r="D32" s="90">
        <v>19943.66</v>
      </c>
      <c r="E32" s="103">
        <f t="shared" si="0"/>
        <v>28.812710863764725</v>
      </c>
      <c r="F32" s="103">
        <v>0</v>
      </c>
      <c r="G32" s="103">
        <f t="shared" si="2"/>
        <v>19943.66</v>
      </c>
      <c r="H32" s="103">
        <f t="shared" si="1"/>
        <v>28.812710863764725</v>
      </c>
    </row>
    <row r="33" spans="1:8" s="4" customFormat="1">
      <c r="A33" s="451" t="s">
        <v>129</v>
      </c>
      <c r="B33" s="445"/>
      <c r="C33" s="95">
        <f>C32</f>
        <v>69218.27</v>
      </c>
      <c r="D33" s="95">
        <f>D32</f>
        <v>19943.66</v>
      </c>
      <c r="E33" s="105">
        <f t="shared" si="0"/>
        <v>28.812710863764725</v>
      </c>
      <c r="F33" s="136">
        <f t="shared" ref="F33" si="4">SUM(F32)</f>
        <v>0</v>
      </c>
      <c r="G33" s="105">
        <f t="shared" si="2"/>
        <v>19943.66</v>
      </c>
      <c r="H33" s="105">
        <f t="shared" si="1"/>
        <v>28.812710863764725</v>
      </c>
    </row>
    <row r="34" spans="1:8">
      <c r="A34" s="45">
        <v>1</v>
      </c>
      <c r="B34" s="138" t="s">
        <v>28</v>
      </c>
      <c r="C34" s="90">
        <v>32816.29</v>
      </c>
      <c r="D34" s="90">
        <v>32026.13</v>
      </c>
      <c r="E34" s="103">
        <f t="shared" si="0"/>
        <v>97.592171448996822</v>
      </c>
      <c r="F34" s="103">
        <v>0</v>
      </c>
      <c r="G34" s="103">
        <f t="shared" si="2"/>
        <v>32026.13</v>
      </c>
      <c r="H34" s="103">
        <f t="shared" si="1"/>
        <v>97.592171448996822</v>
      </c>
    </row>
    <row r="35" spans="1:8" s="4" customFormat="1">
      <c r="A35" s="444" t="s">
        <v>226</v>
      </c>
      <c r="B35" s="445"/>
      <c r="C35" s="136">
        <f>SUM(C34)</f>
        <v>32816.29</v>
      </c>
      <c r="D35" s="94">
        <f t="shared" ref="D35" si="5">SUM(D34)</f>
        <v>32026.13</v>
      </c>
      <c r="E35" s="105">
        <f t="shared" si="0"/>
        <v>97.592171448996822</v>
      </c>
      <c r="F35" s="136">
        <f t="shared" ref="F35" si="6">SUM(F34)</f>
        <v>0</v>
      </c>
      <c r="G35" s="105">
        <f t="shared" si="2"/>
        <v>32026.13</v>
      </c>
      <c r="H35" s="105">
        <f t="shared" si="1"/>
        <v>97.592171448996822</v>
      </c>
    </row>
    <row r="36" spans="1:8">
      <c r="A36" s="435" t="s">
        <v>221</v>
      </c>
      <c r="B36" s="445"/>
      <c r="C36" s="90">
        <v>0</v>
      </c>
      <c r="D36" s="103">
        <v>7133.56</v>
      </c>
      <c r="E36" s="103">
        <v>0</v>
      </c>
      <c r="F36" s="103">
        <v>0</v>
      </c>
      <c r="G36" s="103">
        <f t="shared" si="2"/>
        <v>7133.56</v>
      </c>
      <c r="H36" s="103">
        <v>0</v>
      </c>
    </row>
    <row r="37" spans="1:8">
      <c r="A37" s="435" t="s">
        <v>29</v>
      </c>
      <c r="B37" s="445"/>
      <c r="C37" s="139">
        <v>0</v>
      </c>
      <c r="D37" s="103">
        <v>73028.929999999993</v>
      </c>
      <c r="E37" s="103">
        <v>0</v>
      </c>
      <c r="F37" s="103">
        <v>0</v>
      </c>
      <c r="G37" s="103">
        <f t="shared" si="2"/>
        <v>73028.929999999993</v>
      </c>
      <c r="H37" s="103">
        <v>0</v>
      </c>
    </row>
    <row r="38" spans="1:8" s="4" customFormat="1">
      <c r="A38" s="435" t="s">
        <v>120</v>
      </c>
      <c r="B38" s="445"/>
      <c r="C38" s="136">
        <f>C22+C31+C33+C35+C36+C37</f>
        <v>1498729.96</v>
      </c>
      <c r="D38" s="136">
        <f>D22+D31+D33+D35+D36+D37</f>
        <v>516166.11000000004</v>
      </c>
      <c r="E38" s="105">
        <f t="shared" si="0"/>
        <v>34.440234316794474</v>
      </c>
      <c r="F38" s="136">
        <f>F22+F31+F33+F35</f>
        <v>0</v>
      </c>
      <c r="G38" s="105">
        <f t="shared" si="2"/>
        <v>516166.11000000004</v>
      </c>
      <c r="H38" s="105">
        <f t="shared" si="1"/>
        <v>34.440234316794474</v>
      </c>
    </row>
  </sheetData>
  <mergeCells count="10">
    <mergeCell ref="A1:H1"/>
    <mergeCell ref="A35:B35"/>
    <mergeCell ref="A36:B36"/>
    <mergeCell ref="A37:B37"/>
    <mergeCell ref="A38:B38"/>
    <mergeCell ref="A2:H2"/>
    <mergeCell ref="A3:H3"/>
    <mergeCell ref="A22:B22"/>
    <mergeCell ref="A31:B31"/>
    <mergeCell ref="A33:B33"/>
  </mergeCells>
  <pageMargins left="0.25" right="0.25" top="0.75" bottom="0.75" header="0.3" footer="0.3"/>
  <pageSetup paperSize="9" scale="110" orientation="portrait" r:id="rId1"/>
  <ignoredErrors>
    <ignoredError sqref="G33 E31 E35 E33 E38 G27:G29 E22 G22:G24 G26" formula="1"/>
    <ignoredError sqref="F31 H31" formulaRange="1"/>
    <ignoredError sqref="G31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P41"/>
  <sheetViews>
    <sheetView workbookViewId="0">
      <selection sqref="A1:M38"/>
    </sheetView>
  </sheetViews>
  <sheetFormatPr defaultRowHeight="15"/>
  <cols>
    <col min="1" max="1" width="4.5703125" customWidth="1"/>
    <col min="2" max="2" width="13.5703125" customWidth="1"/>
    <col min="3" max="3" width="13" customWidth="1"/>
    <col min="4" max="4" width="13.5703125" customWidth="1"/>
    <col min="5" max="5" width="11" customWidth="1"/>
    <col min="6" max="6" width="8.28515625" customWidth="1"/>
    <col min="7" max="7" width="12.85546875" customWidth="1"/>
    <col min="8" max="8" width="10.42578125" style="23" customWidth="1"/>
    <col min="9" max="9" width="8.42578125" style="23" bestFit="1" customWidth="1"/>
    <col min="10" max="10" width="12" customWidth="1"/>
    <col min="11" max="11" width="10.5703125" customWidth="1"/>
    <col min="12" max="12" width="11" customWidth="1"/>
    <col min="13" max="13" width="11.140625" customWidth="1"/>
    <col min="14" max="14" width="10.42578125" customWidth="1"/>
    <col min="15" max="15" width="9.5703125" bestFit="1" customWidth="1"/>
    <col min="16" max="16" width="14" customWidth="1"/>
    <col min="17" max="17" width="13.85546875" customWidth="1"/>
  </cols>
  <sheetData>
    <row r="1" spans="1:13" s="12" customFormat="1" ht="18">
      <c r="A1" s="459">
        <v>53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</row>
    <row r="2" spans="1:13" ht="22.5">
      <c r="A2" s="454" t="s">
        <v>222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</row>
    <row r="3" spans="1:13" ht="22.5">
      <c r="A3" s="454" t="s">
        <v>480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</row>
    <row r="4" spans="1:13" ht="26.25" customHeight="1">
      <c r="A4" s="455" t="s">
        <v>58</v>
      </c>
      <c r="B4" s="455" t="s">
        <v>0</v>
      </c>
      <c r="C4" s="455" t="s">
        <v>110</v>
      </c>
      <c r="D4" s="455" t="s">
        <v>111</v>
      </c>
      <c r="E4" s="455"/>
      <c r="F4" s="455"/>
      <c r="G4" s="456" t="s">
        <v>276</v>
      </c>
      <c r="H4" s="457"/>
      <c r="I4" s="458"/>
      <c r="J4" s="455" t="s">
        <v>112</v>
      </c>
      <c r="K4" s="455" t="s">
        <v>113</v>
      </c>
      <c r="L4" s="455" t="s">
        <v>114</v>
      </c>
      <c r="M4" s="455" t="s">
        <v>115</v>
      </c>
    </row>
    <row r="5" spans="1:13" ht="38.25" customHeight="1">
      <c r="A5" s="455"/>
      <c r="B5" s="455"/>
      <c r="C5" s="455"/>
      <c r="D5" s="85" t="s">
        <v>116</v>
      </c>
      <c r="E5" s="85" t="s">
        <v>117</v>
      </c>
      <c r="F5" s="85" t="s">
        <v>118</v>
      </c>
      <c r="G5" s="85" t="s">
        <v>119</v>
      </c>
      <c r="H5" s="85" t="s">
        <v>117</v>
      </c>
      <c r="I5" s="85" t="s">
        <v>220</v>
      </c>
      <c r="J5" s="455"/>
      <c r="K5" s="455"/>
      <c r="L5" s="455"/>
      <c r="M5" s="455"/>
    </row>
    <row r="6" spans="1:13">
      <c r="A6" s="222">
        <v>1</v>
      </c>
      <c r="B6" s="222" t="s">
        <v>4</v>
      </c>
      <c r="C6" s="31">
        <v>5283.83</v>
      </c>
      <c r="D6" s="100">
        <f>C6-G6</f>
        <v>1008.2699999999995</v>
      </c>
      <c r="E6" s="131">
        <v>39.29</v>
      </c>
      <c r="F6" s="283">
        <f>E6/D6*100</f>
        <v>3.8967736816527334</v>
      </c>
      <c r="G6" s="91">
        <v>4275.5600000000004</v>
      </c>
      <c r="H6" s="91">
        <v>330</v>
      </c>
      <c r="I6" s="91">
        <f>H6/G6*100</f>
        <v>7.7182871951276546</v>
      </c>
      <c r="J6" s="43">
        <v>4186.83</v>
      </c>
      <c r="K6" s="284">
        <f>G6/C6*100</f>
        <v>80.917819081991667</v>
      </c>
      <c r="L6" s="284">
        <f t="shared" ref="L6:L24" si="0">J6/G6*100</f>
        <v>97.924716294473697</v>
      </c>
      <c r="M6" s="284">
        <f>J6/C6*100</f>
        <v>79.238544767715851</v>
      </c>
    </row>
    <row r="7" spans="1:13">
      <c r="A7" s="223">
        <v>2</v>
      </c>
      <c r="B7" s="223" t="s">
        <v>5</v>
      </c>
      <c r="C7" s="31">
        <v>28109.67</v>
      </c>
      <c r="D7" s="100">
        <f t="shared" ref="D7:D38" si="1">C7-G7</f>
        <v>17613.43</v>
      </c>
      <c r="E7" s="131">
        <v>379.06</v>
      </c>
      <c r="F7" s="283">
        <f t="shared" ref="F7:F24" si="2">E7/D7*100</f>
        <v>2.1521077950177792</v>
      </c>
      <c r="G7" s="91">
        <v>10496.24</v>
      </c>
      <c r="H7" s="91">
        <v>1272.0999999999999</v>
      </c>
      <c r="I7" s="91">
        <f t="shared" ref="I7:I38" si="3">H7/G7*100</f>
        <v>12.119578058428541</v>
      </c>
      <c r="J7" s="43">
        <v>30544.620000000003</v>
      </c>
      <c r="K7" s="284">
        <f t="shared" ref="K7:K38" si="4">G7/C7*100</f>
        <v>37.340317406785637</v>
      </c>
      <c r="L7" s="284">
        <f t="shared" si="0"/>
        <v>291.00535048741267</v>
      </c>
      <c r="M7" s="284">
        <f>J7/C7*100</f>
        <v>108.6623215427289</v>
      </c>
    </row>
    <row r="8" spans="1:13" s="12" customFormat="1">
      <c r="A8" s="179">
        <v>3</v>
      </c>
      <c r="B8" s="179" t="s">
        <v>6</v>
      </c>
      <c r="C8" s="31">
        <v>5865</v>
      </c>
      <c r="D8" s="100">
        <f t="shared" si="1"/>
        <v>1057.7399999999998</v>
      </c>
      <c r="E8" s="131">
        <v>0</v>
      </c>
      <c r="F8" s="283">
        <f t="shared" si="2"/>
        <v>0</v>
      </c>
      <c r="G8" s="91">
        <v>4807.26</v>
      </c>
      <c r="H8" s="91">
        <v>715.02</v>
      </c>
      <c r="I8" s="91">
        <f t="shared" si="3"/>
        <v>14.873753447910035</v>
      </c>
      <c r="J8" s="43">
        <v>243.97</v>
      </c>
      <c r="K8" s="284">
        <f t="shared" si="4"/>
        <v>81.96521739130435</v>
      </c>
      <c r="L8" s="284">
        <f t="shared" si="0"/>
        <v>5.0750323469086336</v>
      </c>
      <c r="M8" s="284">
        <f t="shared" ref="M8:M38" si="5">J8/C8*100</f>
        <v>4.1597612958226771</v>
      </c>
    </row>
    <row r="9" spans="1:13">
      <c r="A9" s="222">
        <v>4</v>
      </c>
      <c r="B9" s="223" t="s">
        <v>7</v>
      </c>
      <c r="C9" s="31">
        <v>1854</v>
      </c>
      <c r="D9" s="100">
        <f t="shared" si="1"/>
        <v>616.79999999999995</v>
      </c>
      <c r="E9" s="131">
        <v>20</v>
      </c>
      <c r="F9" s="283">
        <f t="shared" si="2"/>
        <v>3.2425421530479901</v>
      </c>
      <c r="G9" s="91">
        <v>1237.2</v>
      </c>
      <c r="H9" s="91">
        <v>15.36</v>
      </c>
      <c r="I9" s="91">
        <f t="shared" si="3"/>
        <v>1.241513094083414</v>
      </c>
      <c r="J9" s="43">
        <v>1523.02</v>
      </c>
      <c r="K9" s="284">
        <f t="shared" si="4"/>
        <v>66.73139158576052</v>
      </c>
      <c r="L9" s="284">
        <f t="shared" si="0"/>
        <v>123.1021661817006</v>
      </c>
      <c r="M9" s="284">
        <f t="shared" si="5"/>
        <v>82.147788565264293</v>
      </c>
    </row>
    <row r="10" spans="1:13">
      <c r="A10" s="223">
        <v>5</v>
      </c>
      <c r="B10" s="285" t="s">
        <v>8</v>
      </c>
      <c r="C10" s="31">
        <v>13493</v>
      </c>
      <c r="D10" s="100">
        <f t="shared" si="1"/>
        <v>3047.9799999999996</v>
      </c>
      <c r="E10" s="131">
        <v>205.22</v>
      </c>
      <c r="F10" s="283">
        <f t="shared" si="2"/>
        <v>6.7329838122297394</v>
      </c>
      <c r="G10" s="91">
        <v>10445.02</v>
      </c>
      <c r="H10" s="91">
        <v>3456.96</v>
      </c>
      <c r="I10" s="91">
        <f t="shared" si="3"/>
        <v>33.096729350446431</v>
      </c>
      <c r="J10" s="43">
        <v>11117.5</v>
      </c>
      <c r="K10" s="284">
        <f t="shared" si="4"/>
        <v>77.410657377899653</v>
      </c>
      <c r="L10" s="284">
        <f t="shared" si="0"/>
        <v>106.43828350735565</v>
      </c>
      <c r="M10" s="284">
        <f t="shared" si="5"/>
        <v>82.394574964796561</v>
      </c>
    </row>
    <row r="11" spans="1:13">
      <c r="A11" s="179">
        <v>6</v>
      </c>
      <c r="B11" s="285" t="s">
        <v>9</v>
      </c>
      <c r="C11" s="31">
        <v>6022</v>
      </c>
      <c r="D11" s="100">
        <f t="shared" si="1"/>
        <v>425.10000000000036</v>
      </c>
      <c r="E11" s="131">
        <v>0</v>
      </c>
      <c r="F11" s="283">
        <f t="shared" si="2"/>
        <v>0</v>
      </c>
      <c r="G11" s="91">
        <v>5596.9</v>
      </c>
      <c r="H11" s="91">
        <v>965.38</v>
      </c>
      <c r="I11" s="91">
        <f t="shared" si="3"/>
        <v>17.248476835391021</v>
      </c>
      <c r="J11" s="43">
        <v>0</v>
      </c>
      <c r="K11" s="284">
        <f t="shared" si="4"/>
        <v>92.940883427432738</v>
      </c>
      <c r="L11" s="284">
        <f t="shared" si="0"/>
        <v>0</v>
      </c>
      <c r="M11" s="284">
        <f t="shared" si="5"/>
        <v>0</v>
      </c>
    </row>
    <row r="12" spans="1:13">
      <c r="A12" s="223">
        <v>7</v>
      </c>
      <c r="B12" s="223" t="s">
        <v>11</v>
      </c>
      <c r="C12" s="31">
        <v>8132.74</v>
      </c>
      <c r="D12" s="100">
        <f>C12-G12</f>
        <v>1715.0100000000002</v>
      </c>
      <c r="E12" s="131">
        <v>98.96</v>
      </c>
      <c r="F12" s="283">
        <f t="shared" si="2"/>
        <v>5.7702287450218934</v>
      </c>
      <c r="G12" s="91">
        <v>6417.73</v>
      </c>
      <c r="H12" s="91">
        <v>0</v>
      </c>
      <c r="I12" s="91">
        <f t="shared" si="3"/>
        <v>0</v>
      </c>
      <c r="J12" s="43">
        <v>9448.52</v>
      </c>
      <c r="K12" s="284">
        <f t="shared" si="4"/>
        <v>78.912273108448076</v>
      </c>
      <c r="L12" s="284">
        <f t="shared" si="0"/>
        <v>147.22526500803247</v>
      </c>
      <c r="M12" s="284">
        <f t="shared" si="5"/>
        <v>116.178803207775</v>
      </c>
    </row>
    <row r="13" spans="1:13">
      <c r="A13" s="179">
        <v>8</v>
      </c>
      <c r="B13" s="223" t="s">
        <v>12</v>
      </c>
      <c r="C13" s="31">
        <v>407.64</v>
      </c>
      <c r="D13" s="100">
        <f t="shared" si="1"/>
        <v>181.26999999999998</v>
      </c>
      <c r="E13" s="131">
        <v>4</v>
      </c>
      <c r="F13" s="283">
        <f t="shared" si="2"/>
        <v>2.2066530589728033</v>
      </c>
      <c r="G13" s="91">
        <v>226.37</v>
      </c>
      <c r="H13" s="91">
        <v>11.34</v>
      </c>
      <c r="I13" s="91">
        <f t="shared" si="3"/>
        <v>5.0094977249635555</v>
      </c>
      <c r="J13" s="43">
        <v>414.36</v>
      </c>
      <c r="K13" s="284">
        <f t="shared" si="4"/>
        <v>55.531841821214798</v>
      </c>
      <c r="L13" s="284">
        <f t="shared" si="0"/>
        <v>183.04545655343023</v>
      </c>
      <c r="M13" s="284">
        <f t="shared" si="5"/>
        <v>101.64851339417133</v>
      </c>
    </row>
    <row r="14" spans="1:13">
      <c r="A14" s="222">
        <v>9</v>
      </c>
      <c r="B14" s="223" t="s">
        <v>13</v>
      </c>
      <c r="C14" s="31">
        <v>717</v>
      </c>
      <c r="D14" s="100">
        <f t="shared" si="1"/>
        <v>543.68000000000006</v>
      </c>
      <c r="E14" s="131">
        <v>7.42</v>
      </c>
      <c r="F14" s="283">
        <f t="shared" si="2"/>
        <v>1.3647733961153616</v>
      </c>
      <c r="G14" s="91">
        <v>173.32</v>
      </c>
      <c r="H14" s="91">
        <v>10.47</v>
      </c>
      <c r="I14" s="91">
        <f t="shared" si="3"/>
        <v>6.0408492960997009</v>
      </c>
      <c r="J14" s="43">
        <v>959.06</v>
      </c>
      <c r="K14" s="284">
        <f t="shared" si="4"/>
        <v>24.172942817294281</v>
      </c>
      <c r="L14" s="284">
        <f t="shared" si="0"/>
        <v>553.34641126240479</v>
      </c>
      <c r="M14" s="284">
        <f t="shared" si="5"/>
        <v>133.76011157601116</v>
      </c>
    </row>
    <row r="15" spans="1:13">
      <c r="A15" s="223">
        <v>10</v>
      </c>
      <c r="B15" s="179" t="s">
        <v>14</v>
      </c>
      <c r="C15" s="31">
        <v>10451.9</v>
      </c>
      <c r="D15" s="100">
        <f t="shared" si="1"/>
        <v>3388.5899999999992</v>
      </c>
      <c r="E15" s="131">
        <v>218.35</v>
      </c>
      <c r="F15" s="283">
        <f t="shared" si="2"/>
        <v>6.4436830658179369</v>
      </c>
      <c r="G15" s="91">
        <v>7063.31</v>
      </c>
      <c r="H15" s="91">
        <v>171.52</v>
      </c>
      <c r="I15" s="91">
        <f t="shared" si="3"/>
        <v>2.4283232648715689</v>
      </c>
      <c r="J15" s="43">
        <v>6262.67</v>
      </c>
      <c r="K15" s="284">
        <f t="shared" si="4"/>
        <v>67.579196127019969</v>
      </c>
      <c r="L15" s="284">
        <f t="shared" si="0"/>
        <v>88.664804461364426</v>
      </c>
      <c r="M15" s="284">
        <f t="shared" si="5"/>
        <v>59.918962102584217</v>
      </c>
    </row>
    <row r="16" spans="1:13">
      <c r="A16" s="179">
        <v>11</v>
      </c>
      <c r="B16" s="223" t="s">
        <v>15</v>
      </c>
      <c r="C16" s="31">
        <v>1039.1300000000001</v>
      </c>
      <c r="D16" s="100">
        <f t="shared" si="1"/>
        <v>100.48000000000013</v>
      </c>
      <c r="E16" s="131">
        <v>0</v>
      </c>
      <c r="F16" s="283">
        <f t="shared" si="2"/>
        <v>0</v>
      </c>
      <c r="G16" s="91">
        <v>938.65</v>
      </c>
      <c r="H16" s="91">
        <v>15.8</v>
      </c>
      <c r="I16" s="91">
        <f t="shared" si="3"/>
        <v>1.683268523943962</v>
      </c>
      <c r="J16" s="43">
        <v>264.51</v>
      </c>
      <c r="K16" s="284">
        <f t="shared" si="4"/>
        <v>90.330372523168407</v>
      </c>
      <c r="L16" s="284">
        <f t="shared" si="0"/>
        <v>28.179832738507432</v>
      </c>
      <c r="M16" s="284">
        <f t="shared" si="5"/>
        <v>25.454947889099532</v>
      </c>
    </row>
    <row r="17" spans="1:16">
      <c r="A17" s="222">
        <v>12</v>
      </c>
      <c r="B17" s="179" t="s">
        <v>16</v>
      </c>
      <c r="C17" s="31">
        <v>261569.75</v>
      </c>
      <c r="D17" s="100">
        <f t="shared" si="1"/>
        <v>232484.72</v>
      </c>
      <c r="E17" s="131">
        <v>82.53</v>
      </c>
      <c r="F17" s="283">
        <f t="shared" si="2"/>
        <v>3.5499107210142669E-2</v>
      </c>
      <c r="G17" s="91">
        <v>29085.03</v>
      </c>
      <c r="H17" s="91">
        <v>5971.9</v>
      </c>
      <c r="I17" s="91">
        <f t="shared" si="3"/>
        <v>20.532555751188841</v>
      </c>
      <c r="J17" s="43">
        <v>203516.25999999998</v>
      </c>
      <c r="K17" s="284">
        <f t="shared" si="4"/>
        <v>11.119416522743933</v>
      </c>
      <c r="L17" s="284">
        <f t="shared" si="0"/>
        <v>699.72855451756448</v>
      </c>
      <c r="M17" s="284">
        <f t="shared" si="5"/>
        <v>77.805732505383347</v>
      </c>
    </row>
    <row r="18" spans="1:16">
      <c r="A18" s="223">
        <v>13</v>
      </c>
      <c r="B18" s="223" t="s">
        <v>17</v>
      </c>
      <c r="C18" s="31">
        <v>1873.71</v>
      </c>
      <c r="D18" s="100">
        <f t="shared" si="1"/>
        <v>1109.0500000000002</v>
      </c>
      <c r="E18" s="131">
        <v>0</v>
      </c>
      <c r="F18" s="283">
        <f t="shared" si="2"/>
        <v>0</v>
      </c>
      <c r="G18" s="91">
        <v>764.66</v>
      </c>
      <c r="H18" s="91">
        <v>106.25</v>
      </c>
      <c r="I18" s="91">
        <f t="shared" si="3"/>
        <v>13.895064473099156</v>
      </c>
      <c r="J18" s="43">
        <v>1978.6399999999999</v>
      </c>
      <c r="K18" s="284">
        <f t="shared" si="4"/>
        <v>40.809943908075418</v>
      </c>
      <c r="L18" s="284">
        <f t="shared" si="0"/>
        <v>258.76075641461563</v>
      </c>
      <c r="M18" s="284">
        <f t="shared" si="5"/>
        <v>105.60011954891631</v>
      </c>
    </row>
    <row r="19" spans="1:16">
      <c r="A19" s="179">
        <v>14</v>
      </c>
      <c r="B19" s="179" t="s">
        <v>18</v>
      </c>
      <c r="C19" s="31">
        <v>70.5</v>
      </c>
      <c r="D19" s="100">
        <f t="shared" si="1"/>
        <v>-5151.3100000000004</v>
      </c>
      <c r="E19" s="131">
        <v>0</v>
      </c>
      <c r="F19" s="283">
        <f t="shared" si="2"/>
        <v>0</v>
      </c>
      <c r="G19" s="91">
        <v>5221.8100000000004</v>
      </c>
      <c r="H19" s="91">
        <v>215.5</v>
      </c>
      <c r="I19" s="91">
        <f t="shared" si="3"/>
        <v>4.126921508059465</v>
      </c>
      <c r="J19" s="43">
        <v>1553.8799999999999</v>
      </c>
      <c r="K19" s="284">
        <f t="shared" si="4"/>
        <v>7406.822695035461</v>
      </c>
      <c r="L19" s="284">
        <f t="shared" si="0"/>
        <v>29.757497879087897</v>
      </c>
      <c r="M19" s="284">
        <f t="shared" si="5"/>
        <v>2204.0851063829782</v>
      </c>
    </row>
    <row r="20" spans="1:16">
      <c r="A20" s="222">
        <v>15</v>
      </c>
      <c r="B20" s="223" t="s">
        <v>19</v>
      </c>
      <c r="C20" s="31">
        <v>7817.5</v>
      </c>
      <c r="D20" s="100">
        <f t="shared" si="1"/>
        <v>909.77000000000044</v>
      </c>
      <c r="E20" s="131">
        <v>36.630000000000003</v>
      </c>
      <c r="F20" s="283">
        <f t="shared" si="2"/>
        <v>4.0262923596073721</v>
      </c>
      <c r="G20" s="91">
        <v>6907.73</v>
      </c>
      <c r="H20" s="91">
        <v>3823.12</v>
      </c>
      <c r="I20" s="91">
        <f t="shared" si="3"/>
        <v>55.345533192524897</v>
      </c>
      <c r="J20" s="43">
        <v>6891.63</v>
      </c>
      <c r="K20" s="284">
        <f t="shared" si="4"/>
        <v>88.362392069075796</v>
      </c>
      <c r="L20" s="284">
        <f t="shared" si="0"/>
        <v>99.766927775115704</v>
      </c>
      <c r="M20" s="284">
        <f t="shared" si="5"/>
        <v>88.156443875919408</v>
      </c>
    </row>
    <row r="21" spans="1:16">
      <c r="A21" s="223">
        <v>16</v>
      </c>
      <c r="B21" s="223" t="s">
        <v>20</v>
      </c>
      <c r="C21" s="31">
        <v>860.2</v>
      </c>
      <c r="D21" s="100">
        <f t="shared" si="1"/>
        <v>480.61000000000007</v>
      </c>
      <c r="E21" s="131">
        <v>14.1</v>
      </c>
      <c r="F21" s="283">
        <f>E21/D23*100</f>
        <v>0.13219948057792735</v>
      </c>
      <c r="G21" s="91">
        <v>379.59</v>
      </c>
      <c r="H21" s="91">
        <v>37.17</v>
      </c>
      <c r="I21" s="91">
        <f t="shared" si="3"/>
        <v>9.7921441555362385</v>
      </c>
      <c r="J21" s="43">
        <v>634.46</v>
      </c>
      <c r="K21" s="284">
        <f t="shared" si="4"/>
        <v>44.128109741920483</v>
      </c>
      <c r="L21" s="284">
        <f t="shared" si="0"/>
        <v>167.14349693089915</v>
      </c>
      <c r="M21" s="284">
        <f t="shared" si="5"/>
        <v>73.757265752150658</v>
      </c>
    </row>
    <row r="22" spans="1:16" s="4" customFormat="1">
      <c r="A22" s="460" t="s">
        <v>127</v>
      </c>
      <c r="B22" s="461"/>
      <c r="C22" s="94">
        <f>SUM(C6:C21)</f>
        <v>353567.57000000007</v>
      </c>
      <c r="D22" s="94">
        <f ca="1">SUM(D6:D23)</f>
        <v>259531.18999999997</v>
      </c>
      <c r="E22" s="94">
        <v>1105.56</v>
      </c>
      <c r="F22" s="286">
        <f t="shared" ca="1" si="2"/>
        <v>0.42598348198534441</v>
      </c>
      <c r="G22" s="164">
        <f>SUM(G6:G21)</f>
        <v>94036.37999999999</v>
      </c>
      <c r="H22" s="164">
        <f>SUM(H6:H21)</f>
        <v>17117.89</v>
      </c>
      <c r="I22" s="116">
        <f t="shared" si="3"/>
        <v>18.203476144020005</v>
      </c>
      <c r="J22" s="164">
        <f>SUM(J6:J21)</f>
        <v>279539.93000000005</v>
      </c>
      <c r="K22" s="286">
        <f t="shared" si="4"/>
        <v>26.596438129209638</v>
      </c>
      <c r="L22" s="286">
        <f t="shared" si="0"/>
        <v>297.26785527048156</v>
      </c>
      <c r="M22" s="286">
        <f t="shared" si="5"/>
        <v>79.06266120504209</v>
      </c>
      <c r="P22" s="48"/>
    </row>
    <row r="23" spans="1:16">
      <c r="A23" s="285">
        <v>1</v>
      </c>
      <c r="B23" s="285" t="s">
        <v>21</v>
      </c>
      <c r="C23" s="137">
        <v>11686.66</v>
      </c>
      <c r="D23" s="100">
        <f>C23-G23</f>
        <v>10665.7</v>
      </c>
      <c r="E23" s="287">
        <v>17.8</v>
      </c>
      <c r="F23" s="284">
        <f t="shared" si="2"/>
        <v>0.16689012441752532</v>
      </c>
      <c r="G23" s="91">
        <v>1020.96</v>
      </c>
      <c r="H23" s="91">
        <v>0.15</v>
      </c>
      <c r="I23" s="91">
        <f t="shared" si="3"/>
        <v>1.4692054536906439E-2</v>
      </c>
      <c r="J23" s="39">
        <v>3008.98</v>
      </c>
      <c r="K23" s="284">
        <f t="shared" si="4"/>
        <v>8.7361145100482105</v>
      </c>
      <c r="L23" s="284">
        <f t="shared" si="0"/>
        <v>294.72065506973826</v>
      </c>
      <c r="M23" s="284">
        <f t="shared" si="5"/>
        <v>25.74713391165654</v>
      </c>
    </row>
    <row r="24" spans="1:16">
      <c r="A24" s="179">
        <v>2</v>
      </c>
      <c r="B24" s="179" t="s">
        <v>22</v>
      </c>
      <c r="C24" s="82">
        <v>5226.92</v>
      </c>
      <c r="D24" s="100">
        <f t="shared" ref="D24:D30" si="6">C24-G24</f>
        <v>4685.8900000000003</v>
      </c>
      <c r="E24" s="39">
        <v>0</v>
      </c>
      <c r="F24" s="284">
        <f t="shared" si="2"/>
        <v>0</v>
      </c>
      <c r="G24" s="91">
        <v>541.03</v>
      </c>
      <c r="H24" s="91">
        <v>0</v>
      </c>
      <c r="I24" s="91">
        <f t="shared" si="3"/>
        <v>0</v>
      </c>
      <c r="J24" s="39">
        <v>2033.81</v>
      </c>
      <c r="K24" s="284">
        <f t="shared" si="4"/>
        <v>10.350837586953693</v>
      </c>
      <c r="L24" s="284">
        <f t="shared" si="0"/>
        <v>375.91445945696171</v>
      </c>
      <c r="M24" s="284">
        <f t="shared" si="5"/>
        <v>38.910295164264994</v>
      </c>
    </row>
    <row r="25" spans="1:16" s="22" customFormat="1">
      <c r="A25" s="220">
        <v>3</v>
      </c>
      <c r="B25" s="423" t="s">
        <v>10</v>
      </c>
      <c r="C25" s="82">
        <v>2554.46</v>
      </c>
      <c r="D25" s="100">
        <f t="shared" si="6"/>
        <v>595.93000000000006</v>
      </c>
      <c r="E25" s="131">
        <v>184.79</v>
      </c>
      <c r="F25" s="283">
        <f>E25/D25*100</f>
        <v>31.008675515580684</v>
      </c>
      <c r="G25" s="91">
        <v>1958.53</v>
      </c>
      <c r="H25" s="91">
        <v>25.05</v>
      </c>
      <c r="I25" s="91">
        <f t="shared" si="3"/>
        <v>1.2790204898571889</v>
      </c>
      <c r="J25" s="39">
        <v>1370.99</v>
      </c>
      <c r="K25" s="284">
        <f t="shared" si="4"/>
        <v>76.670998958684024</v>
      </c>
      <c r="L25" s="284">
        <f>J25/G25*100</f>
        <v>70.000970115341616</v>
      </c>
      <c r="M25" s="284">
        <f t="shared" si="5"/>
        <v>53.670443068202275</v>
      </c>
    </row>
    <row r="26" spans="1:16">
      <c r="A26" s="222">
        <v>4</v>
      </c>
      <c r="B26" s="223" t="s">
        <v>23</v>
      </c>
      <c r="C26" s="82">
        <v>3769</v>
      </c>
      <c r="D26" s="100">
        <f t="shared" si="6"/>
        <v>1468</v>
      </c>
      <c r="E26" s="39">
        <v>0</v>
      </c>
      <c r="F26" s="283">
        <f t="shared" ref="F26:F38" si="7">E26/D26*100</f>
        <v>0</v>
      </c>
      <c r="G26" s="91">
        <v>2301</v>
      </c>
      <c r="H26" s="91">
        <v>0</v>
      </c>
      <c r="I26" s="91">
        <f t="shared" si="3"/>
        <v>0</v>
      </c>
      <c r="J26" s="39">
        <v>192</v>
      </c>
      <c r="K26" s="284">
        <f t="shared" si="4"/>
        <v>61.050676572035023</v>
      </c>
      <c r="L26" s="284">
        <v>0</v>
      </c>
      <c r="M26" s="284">
        <f t="shared" si="5"/>
        <v>5.0941894401698065</v>
      </c>
    </row>
    <row r="27" spans="1:16">
      <c r="A27" s="179">
        <v>5</v>
      </c>
      <c r="B27" s="179" t="s">
        <v>24</v>
      </c>
      <c r="C27" s="82">
        <v>5267.97</v>
      </c>
      <c r="D27" s="100">
        <f t="shared" si="6"/>
        <v>3931.58</v>
      </c>
      <c r="E27" s="287">
        <v>0</v>
      </c>
      <c r="F27" s="283">
        <f t="shared" si="7"/>
        <v>0</v>
      </c>
      <c r="G27" s="91">
        <v>1336.39</v>
      </c>
      <c r="H27" s="91">
        <v>386.8</v>
      </c>
      <c r="I27" s="91">
        <f t="shared" si="3"/>
        <v>28.943646689963259</v>
      </c>
      <c r="J27" s="39">
        <v>0</v>
      </c>
      <c r="K27" s="284">
        <f t="shared" si="4"/>
        <v>25.368215840257253</v>
      </c>
      <c r="L27" s="284">
        <f>J27/G27*100</f>
        <v>0</v>
      </c>
      <c r="M27" s="284">
        <f t="shared" si="5"/>
        <v>0</v>
      </c>
    </row>
    <row r="28" spans="1:16">
      <c r="A28" s="223">
        <v>6</v>
      </c>
      <c r="B28" s="223" t="s">
        <v>25</v>
      </c>
      <c r="C28" s="90">
        <v>116.41</v>
      </c>
      <c r="D28" s="100">
        <f t="shared" si="6"/>
        <v>116.41</v>
      </c>
      <c r="E28" s="39">
        <v>0</v>
      </c>
      <c r="F28" s="283">
        <f t="shared" si="7"/>
        <v>0</v>
      </c>
      <c r="G28" s="91">
        <v>0</v>
      </c>
      <c r="H28" s="91">
        <v>0</v>
      </c>
      <c r="I28" s="91">
        <v>0</v>
      </c>
      <c r="J28" s="39">
        <v>0</v>
      </c>
      <c r="K28" s="284">
        <f t="shared" si="4"/>
        <v>0</v>
      </c>
      <c r="L28" s="284">
        <v>0</v>
      </c>
      <c r="M28" s="284">
        <f t="shared" si="5"/>
        <v>0</v>
      </c>
    </row>
    <row r="29" spans="1:16">
      <c r="A29" s="225">
        <v>7</v>
      </c>
      <c r="B29" s="225" t="s">
        <v>559</v>
      </c>
      <c r="C29" s="99">
        <v>75.8</v>
      </c>
      <c r="D29" s="100">
        <f t="shared" si="6"/>
        <v>75.8</v>
      </c>
      <c r="E29" s="39">
        <v>0</v>
      </c>
      <c r="F29" s="283">
        <f t="shared" si="7"/>
        <v>0</v>
      </c>
      <c r="G29" s="91">
        <v>0</v>
      </c>
      <c r="H29" s="91">
        <v>56.59</v>
      </c>
      <c r="I29" s="91">
        <v>0</v>
      </c>
      <c r="J29" s="39">
        <v>0</v>
      </c>
      <c r="K29" s="284">
        <f t="shared" si="4"/>
        <v>0</v>
      </c>
      <c r="L29" s="284">
        <v>0</v>
      </c>
      <c r="M29" s="284">
        <f t="shared" si="5"/>
        <v>0</v>
      </c>
    </row>
    <row r="30" spans="1:16" s="14" customFormat="1">
      <c r="A30" s="220">
        <v>8</v>
      </c>
      <c r="B30" s="220" t="s">
        <v>214</v>
      </c>
      <c r="C30" s="84">
        <v>1769.04</v>
      </c>
      <c r="D30" s="100">
        <f t="shared" si="6"/>
        <v>-0.68000000000006366</v>
      </c>
      <c r="E30" s="39">
        <v>0</v>
      </c>
      <c r="F30" s="283">
        <f t="shared" si="7"/>
        <v>0</v>
      </c>
      <c r="G30" s="91">
        <v>1769.72</v>
      </c>
      <c r="H30" s="91">
        <v>0</v>
      </c>
      <c r="I30" s="91">
        <f t="shared" si="3"/>
        <v>0</v>
      </c>
      <c r="J30" s="39">
        <v>702.28</v>
      </c>
      <c r="K30" s="284">
        <f t="shared" si="4"/>
        <v>100.03843892732782</v>
      </c>
      <c r="L30" s="284">
        <v>0</v>
      </c>
      <c r="M30" s="284">
        <f t="shared" si="5"/>
        <v>39.698367476145251</v>
      </c>
    </row>
    <row r="31" spans="1:16" s="4" customFormat="1" ht="16.5" customHeight="1">
      <c r="A31" s="452" t="s">
        <v>128</v>
      </c>
      <c r="B31" s="462"/>
      <c r="C31" s="288">
        <f>SUM(C23:C30)</f>
        <v>30466.260000000002</v>
      </c>
      <c r="D31" s="280">
        <f t="shared" si="1"/>
        <v>21538.63</v>
      </c>
      <c r="E31" s="164">
        <v>202.59</v>
      </c>
      <c r="F31" s="305">
        <f t="shared" si="7"/>
        <v>0.94058907182118823</v>
      </c>
      <c r="G31" s="164">
        <f>SUM(G23:G30)</f>
        <v>8927.630000000001</v>
      </c>
      <c r="H31" s="164">
        <f>SUM(H23:H30)</f>
        <v>468.59000000000003</v>
      </c>
      <c r="I31" s="116">
        <f t="shared" si="3"/>
        <v>5.2487614294051159</v>
      </c>
      <c r="J31" s="164">
        <f>SUM(J23:J30)</f>
        <v>7308.0599999999995</v>
      </c>
      <c r="K31" s="289">
        <f t="shared" si="4"/>
        <v>29.303334245818164</v>
      </c>
      <c r="L31" s="289">
        <f>J31/G31*100</f>
        <v>81.85890320275368</v>
      </c>
      <c r="M31" s="289">
        <f t="shared" si="5"/>
        <v>23.987388015463658</v>
      </c>
      <c r="O31" s="8"/>
    </row>
    <row r="32" spans="1:16" s="12" customFormat="1">
      <c r="A32" s="179">
        <v>1</v>
      </c>
      <c r="B32" s="179" t="s">
        <v>27</v>
      </c>
      <c r="C32" s="91">
        <v>19943.66</v>
      </c>
      <c r="D32" s="275">
        <v>0</v>
      </c>
      <c r="E32" s="39">
        <v>92.59</v>
      </c>
      <c r="F32" s="283">
        <v>0</v>
      </c>
      <c r="G32" s="91">
        <v>10855.43</v>
      </c>
      <c r="H32" s="91">
        <v>1266.4000000000001</v>
      </c>
      <c r="I32" s="91">
        <f t="shared" si="3"/>
        <v>11.666050999361611</v>
      </c>
      <c r="J32" s="39">
        <v>16138.75</v>
      </c>
      <c r="K32" s="290">
        <f t="shared" si="4"/>
        <v>54.430480664030576</v>
      </c>
      <c r="L32" s="290">
        <f>J32/G32*100</f>
        <v>148.66983620179028</v>
      </c>
      <c r="M32" s="290">
        <f t="shared" si="5"/>
        <v>80.921706447061368</v>
      </c>
    </row>
    <row r="33" spans="1:15" s="4" customFormat="1">
      <c r="A33" s="452" t="s">
        <v>129</v>
      </c>
      <c r="B33" s="453"/>
      <c r="C33" s="116">
        <f>C32</f>
        <v>19943.66</v>
      </c>
      <c r="D33" s="280">
        <v>0</v>
      </c>
      <c r="E33" s="164">
        <v>92.59</v>
      </c>
      <c r="F33" s="305">
        <v>0</v>
      </c>
      <c r="G33" s="116">
        <f>G32</f>
        <v>10855.43</v>
      </c>
      <c r="H33" s="116">
        <f>H32</f>
        <v>1266.4000000000001</v>
      </c>
      <c r="I33" s="116">
        <f t="shared" si="3"/>
        <v>11.666050999361611</v>
      </c>
      <c r="J33" s="164">
        <f>J32</f>
        <v>16138.75</v>
      </c>
      <c r="K33" s="289">
        <f t="shared" si="4"/>
        <v>54.430480664030576</v>
      </c>
      <c r="L33" s="289">
        <f t="shared" ref="L33" si="8">SUM(L32)</f>
        <v>148.66983620179028</v>
      </c>
      <c r="M33" s="289">
        <f t="shared" si="5"/>
        <v>80.921706447061368</v>
      </c>
    </row>
    <row r="34" spans="1:15">
      <c r="A34" s="179">
        <v>1</v>
      </c>
      <c r="B34" s="179" t="s">
        <v>28</v>
      </c>
      <c r="C34" s="91">
        <v>32026.13</v>
      </c>
      <c r="D34" s="275">
        <f t="shared" si="1"/>
        <v>20675.29</v>
      </c>
      <c r="E34" s="39">
        <v>0</v>
      </c>
      <c r="F34" s="283">
        <f t="shared" si="7"/>
        <v>0</v>
      </c>
      <c r="G34" s="91">
        <v>11350.84</v>
      </c>
      <c r="H34" s="91">
        <v>0</v>
      </c>
      <c r="I34" s="91">
        <f t="shared" si="3"/>
        <v>0</v>
      </c>
      <c r="J34" s="39">
        <v>193.62</v>
      </c>
      <c r="K34" s="290">
        <f t="shared" si="4"/>
        <v>35.442434037456287</v>
      </c>
      <c r="L34" s="290">
        <f>J34/G34*100</f>
        <v>1.705776841185322</v>
      </c>
      <c r="M34" s="290">
        <f t="shared" si="5"/>
        <v>0.60456883176331333</v>
      </c>
    </row>
    <row r="35" spans="1:15" s="4" customFormat="1" ht="16.5" customHeight="1">
      <c r="A35" s="452" t="s">
        <v>231</v>
      </c>
      <c r="B35" s="453"/>
      <c r="C35" s="164">
        <f>C34</f>
        <v>32026.13</v>
      </c>
      <c r="D35" s="280">
        <f t="shared" si="1"/>
        <v>20675.29</v>
      </c>
      <c r="E35" s="228">
        <v>0</v>
      </c>
      <c r="F35" s="305">
        <f t="shared" si="7"/>
        <v>0</v>
      </c>
      <c r="G35" s="228">
        <f t="shared" ref="G35:L35" si="9">SUM(G34)</f>
        <v>11350.84</v>
      </c>
      <c r="H35" s="129">
        <v>0</v>
      </c>
      <c r="I35" s="116">
        <f t="shared" si="3"/>
        <v>0</v>
      </c>
      <c r="J35" s="291">
        <f t="shared" si="9"/>
        <v>193.62</v>
      </c>
      <c r="K35" s="289">
        <f t="shared" si="4"/>
        <v>35.442434037456287</v>
      </c>
      <c r="L35" s="289">
        <f t="shared" si="9"/>
        <v>1.705776841185322</v>
      </c>
      <c r="M35" s="289">
        <f t="shared" si="5"/>
        <v>0.60456883176331333</v>
      </c>
    </row>
    <row r="36" spans="1:15" s="4" customFormat="1">
      <c r="A36" s="40">
        <v>1</v>
      </c>
      <c r="B36" s="40" t="s">
        <v>29</v>
      </c>
      <c r="C36" s="105">
        <v>73028.929999999993</v>
      </c>
      <c r="D36" s="280">
        <v>0</v>
      </c>
      <c r="E36" s="306">
        <v>0</v>
      </c>
      <c r="F36" s="305">
        <v>0</v>
      </c>
      <c r="G36" s="105">
        <v>73028.929999999993</v>
      </c>
      <c r="H36" s="129">
        <v>0</v>
      </c>
      <c r="I36" s="116">
        <f t="shared" si="3"/>
        <v>0</v>
      </c>
      <c r="J36" s="306">
        <v>0</v>
      </c>
      <c r="K36" s="289">
        <f>G36/C37*100</f>
        <v>1023.737516751804</v>
      </c>
      <c r="L36" s="289">
        <f>J36/G36*100</f>
        <v>0</v>
      </c>
      <c r="M36" s="289">
        <f>J36/C37*100</f>
        <v>0</v>
      </c>
    </row>
    <row r="37" spans="1:15" s="4" customFormat="1">
      <c r="A37" s="40">
        <v>2</v>
      </c>
      <c r="B37" s="40" t="s">
        <v>221</v>
      </c>
      <c r="C37" s="105">
        <v>7133.56</v>
      </c>
      <c r="D37" s="280">
        <v>0</v>
      </c>
      <c r="E37" s="306">
        <v>0</v>
      </c>
      <c r="F37" s="305">
        <v>0</v>
      </c>
      <c r="G37" s="116">
        <v>7133.56</v>
      </c>
      <c r="H37" s="129">
        <v>0</v>
      </c>
      <c r="I37" s="116">
        <f t="shared" si="3"/>
        <v>0</v>
      </c>
      <c r="J37" s="306">
        <v>0</v>
      </c>
      <c r="K37" s="289">
        <f>G37/C36*100</f>
        <v>9.7681288771449903</v>
      </c>
      <c r="L37" s="289">
        <f>J37/G37*100</f>
        <v>0</v>
      </c>
      <c r="M37" s="289">
        <f>J37/C36*100</f>
        <v>0</v>
      </c>
    </row>
    <row r="38" spans="1:15" s="4" customFormat="1">
      <c r="A38" s="452" t="s">
        <v>120</v>
      </c>
      <c r="B38" s="453"/>
      <c r="C38" s="95">
        <f>C22+C31+C33+C35+C37+C36</f>
        <v>516166.11000000004</v>
      </c>
      <c r="D38" s="280">
        <f t="shared" si="1"/>
        <v>310833.34000000008</v>
      </c>
      <c r="E38" s="95">
        <f>E22+E31+E33+E35+E36+E37</f>
        <v>1400.7399999999998</v>
      </c>
      <c r="F38" s="305">
        <f t="shared" si="7"/>
        <v>0.45064020481200612</v>
      </c>
      <c r="G38" s="95">
        <f>G22+G31+G33+G35+G36+G37</f>
        <v>205332.77</v>
      </c>
      <c r="H38" s="129">
        <f t="shared" ref="H38" si="10">H22+H31+H33+H35+H36+H37</f>
        <v>18852.88</v>
      </c>
      <c r="I38" s="116">
        <f t="shared" si="3"/>
        <v>9.1816225924386075</v>
      </c>
      <c r="J38" s="95">
        <f>J22+J31+J33+J35+J36+J37</f>
        <v>303180.36000000004</v>
      </c>
      <c r="K38" s="289">
        <f t="shared" si="4"/>
        <v>39.780366440563093</v>
      </c>
      <c r="L38" s="289">
        <f>J38/G38*100</f>
        <v>147.65317781472487</v>
      </c>
      <c r="M38" s="289">
        <f t="shared" si="5"/>
        <v>58.736975195833764</v>
      </c>
      <c r="O38" s="8"/>
    </row>
    <row r="40" spans="1:15">
      <c r="D40" s="4"/>
      <c r="F40" s="4"/>
      <c r="G40" s="24"/>
    </row>
    <row r="41" spans="1:15">
      <c r="F41" s="12"/>
    </row>
  </sheetData>
  <mergeCells count="17">
    <mergeCell ref="A1:M1"/>
    <mergeCell ref="A22:B22"/>
    <mergeCell ref="A31:B31"/>
    <mergeCell ref="A33:B33"/>
    <mergeCell ref="A35:B35"/>
    <mergeCell ref="A38:B38"/>
    <mergeCell ref="A2:M2"/>
    <mergeCell ref="A3:M3"/>
    <mergeCell ref="A4:A5"/>
    <mergeCell ref="B4:B5"/>
    <mergeCell ref="C4:C5"/>
    <mergeCell ref="D4:F4"/>
    <mergeCell ref="J4:J5"/>
    <mergeCell ref="K4:K5"/>
    <mergeCell ref="L4:L5"/>
    <mergeCell ref="M4:M5"/>
    <mergeCell ref="G4:I4"/>
  </mergeCells>
  <pageMargins left="0.25" right="0.25" top="0.75" bottom="0.75" header="0.3" footer="0.3"/>
  <pageSetup paperSize="9" scale="70" orientation="portrait" r:id="rId1"/>
  <ignoredErrors>
    <ignoredError sqref="L33:L35 I36:M38 I35:K35 M35 D35 F22 D22:E22 G22 H23:I25 D38:E38 D37:E37 H37 D36 H38 I22:M22 G35 F24:F25 K23:M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="89" zoomScaleNormal="89" workbookViewId="0">
      <selection sqref="A1:K37"/>
    </sheetView>
  </sheetViews>
  <sheetFormatPr defaultRowHeight="15"/>
  <cols>
    <col min="1" max="1" width="5.42578125" customWidth="1"/>
    <col min="2" max="2" width="12.85546875" bestFit="1" customWidth="1"/>
    <col min="4" max="4" width="12.42578125" customWidth="1"/>
    <col min="5" max="5" width="10.7109375" customWidth="1"/>
    <col min="6" max="6" width="12" customWidth="1"/>
    <col min="7" max="8" width="11" customWidth="1"/>
    <col min="9" max="10" width="11.42578125" customWidth="1"/>
    <col min="11" max="11" width="9" customWidth="1"/>
    <col min="12" max="12" width="8" customWidth="1"/>
    <col min="13" max="13" width="9.5703125" bestFit="1" customWidth="1"/>
    <col min="14" max="14" width="26" customWidth="1"/>
    <col min="15" max="15" width="11.7109375" customWidth="1"/>
  </cols>
  <sheetData>
    <row r="1" spans="1:11" s="15" customFormat="1" ht="18">
      <c r="A1" s="463">
        <v>54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11" s="6" customFormat="1" ht="19.5">
      <c r="A2" s="464" t="s">
        <v>244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</row>
    <row r="3" spans="1:11" s="6" customFormat="1" ht="19.5">
      <c r="A3" s="465" t="s">
        <v>520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s="6" customFormat="1" ht="45" customHeight="1">
      <c r="A4" s="110" t="s">
        <v>58</v>
      </c>
      <c r="B4" s="125" t="s">
        <v>0</v>
      </c>
      <c r="C4" s="110" t="s">
        <v>63</v>
      </c>
      <c r="D4" s="110" t="s">
        <v>64</v>
      </c>
      <c r="E4" s="110" t="s">
        <v>65</v>
      </c>
      <c r="F4" s="110" t="s">
        <v>66</v>
      </c>
      <c r="G4" s="110" t="s">
        <v>67</v>
      </c>
      <c r="H4" s="110" t="s">
        <v>68</v>
      </c>
      <c r="I4" s="110" t="s">
        <v>69</v>
      </c>
      <c r="J4" s="110" t="s">
        <v>70</v>
      </c>
      <c r="K4" s="110" t="s">
        <v>71</v>
      </c>
    </row>
    <row r="5" spans="1:11">
      <c r="A5" s="45">
        <v>1</v>
      </c>
      <c r="B5" s="45" t="s">
        <v>4</v>
      </c>
      <c r="C5" s="31">
        <v>220</v>
      </c>
      <c r="D5" s="91">
        <v>4275.5600000000004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298.76</v>
      </c>
      <c r="K5" s="91">
        <v>7</v>
      </c>
    </row>
    <row r="6" spans="1:11">
      <c r="A6" s="45">
        <v>2</v>
      </c>
      <c r="B6" s="45" t="s">
        <v>5</v>
      </c>
      <c r="C6" s="31">
        <v>2107</v>
      </c>
      <c r="D6" s="91">
        <v>10496.24</v>
      </c>
      <c r="E6" s="91">
        <v>2656.72</v>
      </c>
      <c r="F6" s="91">
        <v>255.24</v>
      </c>
      <c r="G6" s="91">
        <v>10</v>
      </c>
      <c r="H6" s="91">
        <v>2401.48</v>
      </c>
      <c r="I6" s="91">
        <v>90</v>
      </c>
      <c r="J6" s="91">
        <v>1922.84</v>
      </c>
      <c r="K6" s="91">
        <v>6</v>
      </c>
    </row>
    <row r="7" spans="1:11">
      <c r="A7" s="45">
        <v>3</v>
      </c>
      <c r="B7" s="45" t="s">
        <v>6</v>
      </c>
      <c r="C7" s="31">
        <v>1323</v>
      </c>
      <c r="D7" s="91">
        <v>4807.26</v>
      </c>
      <c r="E7" s="91">
        <v>292</v>
      </c>
      <c r="F7" s="91">
        <v>125</v>
      </c>
      <c r="G7" s="91">
        <v>43</v>
      </c>
      <c r="H7" s="91">
        <v>167</v>
      </c>
      <c r="I7" s="91">
        <v>57</v>
      </c>
      <c r="J7" s="91">
        <v>974.51</v>
      </c>
      <c r="K7" s="91">
        <v>14</v>
      </c>
    </row>
    <row r="8" spans="1:11">
      <c r="A8" s="45">
        <v>4</v>
      </c>
      <c r="B8" s="45" t="s">
        <v>7</v>
      </c>
      <c r="C8" s="31">
        <v>157</v>
      </c>
      <c r="D8" s="91">
        <v>1237.2</v>
      </c>
      <c r="E8" s="91">
        <v>13.6</v>
      </c>
      <c r="F8" s="91">
        <v>1</v>
      </c>
      <c r="G8" s="91">
        <v>7</v>
      </c>
      <c r="H8" s="91">
        <v>12.6</v>
      </c>
      <c r="I8" s="91">
        <v>93</v>
      </c>
      <c r="J8" s="91">
        <v>13.6</v>
      </c>
      <c r="K8" s="91">
        <v>1</v>
      </c>
    </row>
    <row r="9" spans="1:11">
      <c r="A9" s="45">
        <v>5</v>
      </c>
      <c r="B9" s="45" t="s">
        <v>8</v>
      </c>
      <c r="C9" s="31">
        <v>1568</v>
      </c>
      <c r="D9" s="91">
        <v>10445.02</v>
      </c>
      <c r="E9" s="91">
        <v>367.41</v>
      </c>
      <c r="F9" s="91">
        <v>197.72</v>
      </c>
      <c r="G9" s="91">
        <v>54</v>
      </c>
      <c r="H9" s="91">
        <v>169.69</v>
      </c>
      <c r="I9" s="91">
        <v>46</v>
      </c>
      <c r="J9" s="91">
        <v>3444.1</v>
      </c>
      <c r="K9" s="91">
        <v>33</v>
      </c>
    </row>
    <row r="10" spans="1:11">
      <c r="A10" s="45">
        <v>6</v>
      </c>
      <c r="B10" s="45" t="s">
        <v>9</v>
      </c>
      <c r="C10" s="31">
        <v>1693</v>
      </c>
      <c r="D10" s="91">
        <v>5596.9</v>
      </c>
      <c r="E10" s="91">
        <v>352</v>
      </c>
      <c r="F10" s="91">
        <v>40</v>
      </c>
      <c r="G10" s="91">
        <v>11</v>
      </c>
      <c r="H10" s="91">
        <v>312</v>
      </c>
      <c r="I10" s="91">
        <v>89</v>
      </c>
      <c r="J10" s="91">
        <v>863.38</v>
      </c>
      <c r="K10" s="91">
        <v>15</v>
      </c>
    </row>
    <row r="11" spans="1:11">
      <c r="A11" s="45">
        <v>7</v>
      </c>
      <c r="B11" s="45" t="s">
        <v>11</v>
      </c>
      <c r="C11" s="31">
        <v>194</v>
      </c>
      <c r="D11" s="91">
        <v>6417.73</v>
      </c>
      <c r="E11" s="91">
        <v>32</v>
      </c>
      <c r="F11" s="91">
        <v>2</v>
      </c>
      <c r="G11" s="91">
        <v>6</v>
      </c>
      <c r="H11" s="91">
        <v>30</v>
      </c>
      <c r="I11" s="91">
        <v>94</v>
      </c>
      <c r="J11" s="91">
        <v>64</v>
      </c>
      <c r="K11" s="91">
        <v>1</v>
      </c>
    </row>
    <row r="12" spans="1:11">
      <c r="A12" s="45">
        <v>8</v>
      </c>
      <c r="B12" s="45" t="s">
        <v>12</v>
      </c>
      <c r="C12" s="31">
        <v>50</v>
      </c>
      <c r="D12" s="91">
        <v>226.37</v>
      </c>
      <c r="E12" s="91">
        <v>11.34</v>
      </c>
      <c r="F12" s="91">
        <v>0.25</v>
      </c>
      <c r="G12" s="91">
        <v>2</v>
      </c>
      <c r="H12" s="91">
        <v>11.09</v>
      </c>
      <c r="I12" s="91">
        <v>98</v>
      </c>
      <c r="J12" s="91">
        <v>11.34</v>
      </c>
      <c r="K12" s="91">
        <v>5</v>
      </c>
    </row>
    <row r="13" spans="1:11">
      <c r="A13" s="45">
        <v>9</v>
      </c>
      <c r="B13" s="45" t="s">
        <v>13</v>
      </c>
      <c r="C13" s="31">
        <v>103</v>
      </c>
      <c r="D13" s="91">
        <v>173.32</v>
      </c>
      <c r="E13" s="91">
        <v>7.42</v>
      </c>
      <c r="F13" s="91">
        <v>0</v>
      </c>
      <c r="G13" s="91">
        <v>0</v>
      </c>
      <c r="H13" s="91">
        <v>7.42</v>
      </c>
      <c r="I13" s="91">
        <v>100</v>
      </c>
      <c r="J13" s="91">
        <v>7.42</v>
      </c>
      <c r="K13" s="91">
        <v>4</v>
      </c>
    </row>
    <row r="14" spans="1:11">
      <c r="A14" s="45">
        <v>10</v>
      </c>
      <c r="B14" s="45" t="s">
        <v>14</v>
      </c>
      <c r="C14" s="31">
        <v>1255</v>
      </c>
      <c r="D14" s="91">
        <v>7063.31</v>
      </c>
      <c r="E14" s="91">
        <v>57.33</v>
      </c>
      <c r="F14" s="91">
        <v>13.03</v>
      </c>
      <c r="G14" s="91">
        <v>23</v>
      </c>
      <c r="H14" s="91">
        <v>44.3</v>
      </c>
      <c r="I14" s="91">
        <v>77</v>
      </c>
      <c r="J14" s="91">
        <v>326.31</v>
      </c>
      <c r="K14" s="91">
        <v>5</v>
      </c>
    </row>
    <row r="15" spans="1:11">
      <c r="A15" s="45">
        <v>11</v>
      </c>
      <c r="B15" s="45" t="s">
        <v>15</v>
      </c>
      <c r="C15" s="31">
        <v>99</v>
      </c>
      <c r="D15" s="91">
        <v>938.65</v>
      </c>
      <c r="E15" s="91">
        <v>15.8</v>
      </c>
      <c r="F15" s="91">
        <v>0</v>
      </c>
      <c r="G15" s="91">
        <v>0</v>
      </c>
      <c r="H15" s="91">
        <v>15.8</v>
      </c>
      <c r="I15" s="91">
        <v>100</v>
      </c>
      <c r="J15" s="91">
        <v>15.8</v>
      </c>
      <c r="K15" s="91">
        <v>2</v>
      </c>
    </row>
    <row r="16" spans="1:11">
      <c r="A16" s="45">
        <v>12</v>
      </c>
      <c r="B16" s="45" t="s">
        <v>16</v>
      </c>
      <c r="C16" s="31">
        <v>10491</v>
      </c>
      <c r="D16" s="91">
        <v>29085.03</v>
      </c>
      <c r="E16" s="91">
        <v>4677.2</v>
      </c>
      <c r="F16" s="91">
        <v>1328.82</v>
      </c>
      <c r="G16" s="91">
        <v>28</v>
      </c>
      <c r="H16" s="91">
        <v>3348.38</v>
      </c>
      <c r="I16" s="91">
        <v>72</v>
      </c>
      <c r="J16" s="91">
        <v>5970.91</v>
      </c>
      <c r="K16" s="91">
        <v>21</v>
      </c>
    </row>
    <row r="17" spans="1:11">
      <c r="A17" s="45">
        <v>13</v>
      </c>
      <c r="B17" s="45" t="s">
        <v>17</v>
      </c>
      <c r="C17" s="31">
        <v>458</v>
      </c>
      <c r="D17" s="91">
        <v>764.66</v>
      </c>
      <c r="E17" s="91">
        <v>248.52</v>
      </c>
      <c r="F17" s="91">
        <v>14.93</v>
      </c>
      <c r="G17" s="91">
        <v>6</v>
      </c>
      <c r="H17" s="91">
        <v>233.59</v>
      </c>
      <c r="I17" s="91">
        <v>94</v>
      </c>
      <c r="J17" s="91">
        <v>248.52</v>
      </c>
      <c r="K17" s="91">
        <v>33</v>
      </c>
    </row>
    <row r="18" spans="1:11">
      <c r="A18" s="45">
        <v>14</v>
      </c>
      <c r="B18" s="45" t="s">
        <v>18</v>
      </c>
      <c r="C18" s="31">
        <v>1018</v>
      </c>
      <c r="D18" s="91">
        <v>5221.8100000000004</v>
      </c>
      <c r="E18" s="91">
        <v>219.74</v>
      </c>
      <c r="F18" s="91">
        <v>171.41</v>
      </c>
      <c r="G18" s="91">
        <v>78</v>
      </c>
      <c r="H18" s="91">
        <v>48.33</v>
      </c>
      <c r="I18" s="91">
        <v>22</v>
      </c>
      <c r="J18" s="91">
        <v>196.95</v>
      </c>
      <c r="K18" s="91">
        <v>4</v>
      </c>
    </row>
    <row r="19" spans="1:11">
      <c r="A19" s="45">
        <v>15</v>
      </c>
      <c r="B19" s="45" t="s">
        <v>19</v>
      </c>
      <c r="C19" s="31">
        <v>856</v>
      </c>
      <c r="D19" s="91">
        <v>6907.73</v>
      </c>
      <c r="E19" s="91">
        <v>4451</v>
      </c>
      <c r="F19" s="91">
        <v>324</v>
      </c>
      <c r="G19" s="91">
        <v>7</v>
      </c>
      <c r="H19" s="91">
        <v>4127</v>
      </c>
      <c r="I19" s="91">
        <v>93</v>
      </c>
      <c r="J19" s="91">
        <v>3717.74</v>
      </c>
      <c r="K19" s="91">
        <v>54</v>
      </c>
    </row>
    <row r="20" spans="1:11">
      <c r="A20" s="45">
        <v>16</v>
      </c>
      <c r="B20" s="45" t="s">
        <v>20</v>
      </c>
      <c r="C20" s="31">
        <v>200</v>
      </c>
      <c r="D20" s="91">
        <v>379.59</v>
      </c>
      <c r="E20" s="91">
        <v>34.590000000000003</v>
      </c>
      <c r="F20" s="91">
        <v>0</v>
      </c>
      <c r="G20" s="91">
        <v>0</v>
      </c>
      <c r="H20" s="91">
        <v>34.590000000000003</v>
      </c>
      <c r="I20" s="91">
        <v>100</v>
      </c>
      <c r="J20" s="91">
        <v>37.17</v>
      </c>
      <c r="K20" s="91">
        <v>10</v>
      </c>
    </row>
    <row r="21" spans="1:11" s="4" customFormat="1" ht="15.75" customHeight="1">
      <c r="A21" s="455" t="s">
        <v>127</v>
      </c>
      <c r="B21" s="455"/>
      <c r="C21" s="126">
        <f>SUM(C5:C20)</f>
        <v>21792</v>
      </c>
      <c r="D21" s="126">
        <f>SUM(D5:D20)</f>
        <v>94036.37999999999</v>
      </c>
      <c r="E21" s="127">
        <f t="shared" ref="E21:F21" si="0">SUM(E5:E20)</f>
        <v>13436.67</v>
      </c>
      <c r="F21" s="127">
        <f t="shared" si="0"/>
        <v>2473.4</v>
      </c>
      <c r="G21" s="116">
        <f t="shared" ref="G21:G37" si="1">F21/E21*100</f>
        <v>18.407834679276935</v>
      </c>
      <c r="H21" s="127">
        <f>SUM(H5:H20)</f>
        <v>10963.27</v>
      </c>
      <c r="I21" s="116">
        <f t="shared" ref="I21:I37" si="2">H21/E21*100</f>
        <v>81.592165320723069</v>
      </c>
      <c r="J21" s="127">
        <f>SUM(J5:J20)</f>
        <v>18113.349999999999</v>
      </c>
      <c r="K21" s="116">
        <f t="shared" ref="K21:K37" si="3">J21/D21*100</f>
        <v>19.262066447049538</v>
      </c>
    </row>
    <row r="22" spans="1:11" ht="15.75" customHeight="1">
      <c r="A22" s="45">
        <v>1</v>
      </c>
      <c r="B22" s="45" t="s">
        <v>21</v>
      </c>
      <c r="C22" s="31">
        <v>233</v>
      </c>
      <c r="D22" s="91">
        <v>1020.96</v>
      </c>
      <c r="E22" s="91">
        <v>78.75</v>
      </c>
      <c r="F22" s="91">
        <v>76.55</v>
      </c>
      <c r="G22" s="91">
        <v>97</v>
      </c>
      <c r="H22" s="91">
        <v>2.2000000000000002</v>
      </c>
      <c r="I22" s="91">
        <v>3</v>
      </c>
      <c r="J22" s="91">
        <v>25.05</v>
      </c>
      <c r="K22" s="91">
        <v>2</v>
      </c>
    </row>
    <row r="23" spans="1:11">
      <c r="A23" s="45">
        <v>2</v>
      </c>
      <c r="B23" s="45" t="s">
        <v>22</v>
      </c>
      <c r="C23" s="31">
        <v>49</v>
      </c>
      <c r="D23" s="91">
        <v>541.03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1:11" s="23" customFormat="1">
      <c r="A24" s="45">
        <v>3</v>
      </c>
      <c r="B24" s="45" t="s">
        <v>10</v>
      </c>
      <c r="C24" s="31">
        <v>181</v>
      </c>
      <c r="D24" s="91">
        <v>1958.53</v>
      </c>
      <c r="E24" s="91">
        <v>213.56</v>
      </c>
      <c r="F24" s="91">
        <v>12.07</v>
      </c>
      <c r="G24" s="91">
        <v>6</v>
      </c>
      <c r="H24" s="91">
        <v>201.49</v>
      </c>
      <c r="I24" s="91">
        <v>94</v>
      </c>
      <c r="J24" s="91">
        <v>385.39</v>
      </c>
      <c r="K24" s="91">
        <v>20</v>
      </c>
    </row>
    <row r="25" spans="1:11">
      <c r="A25" s="45">
        <v>4</v>
      </c>
      <c r="B25" s="45" t="s">
        <v>23</v>
      </c>
      <c r="C25" s="31">
        <v>284</v>
      </c>
      <c r="D25" s="91">
        <v>2301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1:11">
      <c r="A26" s="45">
        <v>5</v>
      </c>
      <c r="B26" s="45" t="s">
        <v>24</v>
      </c>
      <c r="C26" s="31">
        <v>9</v>
      </c>
      <c r="D26" s="91">
        <v>1336.39</v>
      </c>
      <c r="E26" s="91">
        <v>404.63</v>
      </c>
      <c r="F26" s="91">
        <v>402.04</v>
      </c>
      <c r="G26" s="91">
        <v>99</v>
      </c>
      <c r="H26" s="91">
        <v>2.59</v>
      </c>
      <c r="I26" s="91">
        <v>1</v>
      </c>
      <c r="J26" s="91">
        <v>0</v>
      </c>
      <c r="K26" s="91">
        <v>0</v>
      </c>
    </row>
    <row r="27" spans="1:11">
      <c r="A27" s="45">
        <v>6</v>
      </c>
      <c r="B27" s="45" t="s">
        <v>25</v>
      </c>
      <c r="C27" s="3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1:11">
      <c r="A28" s="45">
        <v>7</v>
      </c>
      <c r="B28" s="45" t="s">
        <v>26</v>
      </c>
      <c r="C28" s="3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</row>
    <row r="29" spans="1:11" s="14" customFormat="1">
      <c r="A29" s="45">
        <v>8</v>
      </c>
      <c r="B29" s="45" t="s">
        <v>214</v>
      </c>
      <c r="C29" s="31">
        <v>7712</v>
      </c>
      <c r="D29" s="91">
        <v>1769.72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15.19</v>
      </c>
      <c r="K29" s="91">
        <v>1</v>
      </c>
    </row>
    <row r="30" spans="1:11" s="4" customFormat="1" ht="18.75" customHeight="1">
      <c r="A30" s="455" t="s">
        <v>128</v>
      </c>
      <c r="B30" s="455"/>
      <c r="C30" s="115">
        <f>SUM(C22:C29)</f>
        <v>8468</v>
      </c>
      <c r="D30" s="115">
        <f>SUM(D22:D29)</f>
        <v>8927.630000000001</v>
      </c>
      <c r="E30" s="116">
        <f t="shared" ref="E30:F30" si="4">SUM(E22:E29)</f>
        <v>696.94</v>
      </c>
      <c r="F30" s="116">
        <f t="shared" si="4"/>
        <v>490.66</v>
      </c>
      <c r="G30" s="116">
        <f t="shared" si="1"/>
        <v>70.402043217493613</v>
      </c>
      <c r="H30" s="116">
        <v>235.54</v>
      </c>
      <c r="I30" s="116">
        <f t="shared" si="2"/>
        <v>33.796309581886533</v>
      </c>
      <c r="J30" s="116">
        <v>353.11</v>
      </c>
      <c r="K30" s="116">
        <f t="shared" si="3"/>
        <v>3.9552490414589312</v>
      </c>
    </row>
    <row r="31" spans="1:11">
      <c r="A31" s="45">
        <v>1</v>
      </c>
      <c r="B31" s="45" t="s">
        <v>27</v>
      </c>
      <c r="C31" s="31">
        <v>4321</v>
      </c>
      <c r="D31" s="91">
        <v>10855.43</v>
      </c>
      <c r="E31" s="91">
        <v>0</v>
      </c>
      <c r="F31" s="91">
        <v>0</v>
      </c>
      <c r="G31" s="91"/>
      <c r="H31" s="91">
        <v>0</v>
      </c>
      <c r="I31" s="91"/>
      <c r="J31" s="91">
        <v>1217.07</v>
      </c>
      <c r="K31" s="91">
        <v>11</v>
      </c>
    </row>
    <row r="32" spans="1:11" s="4" customFormat="1">
      <c r="A32" s="455" t="s">
        <v>129</v>
      </c>
      <c r="B32" s="455"/>
      <c r="C32" s="115">
        <f>C31</f>
        <v>4321</v>
      </c>
      <c r="D32" s="116">
        <f t="shared" ref="D32:K32" si="5">D31</f>
        <v>10855.43</v>
      </c>
      <c r="E32" s="116">
        <f t="shared" si="5"/>
        <v>0</v>
      </c>
      <c r="F32" s="116">
        <f t="shared" si="5"/>
        <v>0</v>
      </c>
      <c r="G32" s="116">
        <f t="shared" si="5"/>
        <v>0</v>
      </c>
      <c r="H32" s="116">
        <f t="shared" si="5"/>
        <v>0</v>
      </c>
      <c r="I32" s="116">
        <f t="shared" si="5"/>
        <v>0</v>
      </c>
      <c r="J32" s="116">
        <f t="shared" si="5"/>
        <v>1217.07</v>
      </c>
      <c r="K32" s="116">
        <f t="shared" si="5"/>
        <v>11</v>
      </c>
    </row>
    <row r="33" spans="1:14">
      <c r="A33" s="45">
        <v>1</v>
      </c>
      <c r="B33" s="45" t="s">
        <v>28</v>
      </c>
      <c r="C33" s="31">
        <v>12477</v>
      </c>
      <c r="D33" s="91">
        <v>11350.84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f t="shared" si="3"/>
        <v>0</v>
      </c>
    </row>
    <row r="34" spans="1:14" s="4" customFormat="1">
      <c r="A34" s="455" t="s">
        <v>226</v>
      </c>
      <c r="B34" s="455"/>
      <c r="C34" s="128">
        <f>SUM(C33)</f>
        <v>12477</v>
      </c>
      <c r="D34" s="128">
        <f>SUM(D33)</f>
        <v>11350.84</v>
      </c>
      <c r="E34" s="129">
        <f>SUM(E33)</f>
        <v>0</v>
      </c>
      <c r="F34" s="129">
        <f>SUM(F33)</f>
        <v>0</v>
      </c>
      <c r="G34" s="116">
        <v>0</v>
      </c>
      <c r="H34" s="116">
        <f t="shared" ref="H34:H37" si="6">E34-F34</f>
        <v>0</v>
      </c>
      <c r="I34" s="116">
        <v>0</v>
      </c>
      <c r="J34" s="129">
        <f>SUM(J33)</f>
        <v>0</v>
      </c>
      <c r="K34" s="116">
        <f t="shared" si="3"/>
        <v>0</v>
      </c>
    </row>
    <row r="35" spans="1:14">
      <c r="A35" s="455" t="s">
        <v>221</v>
      </c>
      <c r="B35" s="455"/>
      <c r="C35" s="130">
        <v>200</v>
      </c>
      <c r="D35" s="91">
        <v>7133.56</v>
      </c>
      <c r="E35" s="131">
        <v>0</v>
      </c>
      <c r="F35" s="131">
        <v>0</v>
      </c>
      <c r="G35" s="91">
        <v>0</v>
      </c>
      <c r="H35" s="91">
        <f t="shared" si="6"/>
        <v>0</v>
      </c>
      <c r="I35" s="91">
        <v>0</v>
      </c>
      <c r="J35" s="131">
        <v>0</v>
      </c>
      <c r="K35" s="91">
        <f t="shared" si="3"/>
        <v>0</v>
      </c>
    </row>
    <row r="36" spans="1:14">
      <c r="A36" s="455" t="s">
        <v>29</v>
      </c>
      <c r="B36" s="455"/>
      <c r="C36" s="130">
        <v>412</v>
      </c>
      <c r="D36" s="103">
        <v>73028.929999999993</v>
      </c>
      <c r="E36" s="131">
        <v>0</v>
      </c>
      <c r="F36" s="131">
        <v>0</v>
      </c>
      <c r="G36" s="91">
        <v>0</v>
      </c>
      <c r="H36" s="91">
        <f t="shared" si="6"/>
        <v>0</v>
      </c>
      <c r="I36" s="91">
        <v>0</v>
      </c>
      <c r="J36" s="131">
        <v>0</v>
      </c>
      <c r="K36" s="91">
        <f t="shared" si="3"/>
        <v>0</v>
      </c>
    </row>
    <row r="37" spans="1:14" s="4" customFormat="1">
      <c r="A37" s="455" t="s">
        <v>120</v>
      </c>
      <c r="B37" s="455"/>
      <c r="C37" s="128">
        <f>C21+C30+C32+C34+C35+C36</f>
        <v>47670</v>
      </c>
      <c r="D37" s="129">
        <f>D21+D30+D32+D34+D35+D36</f>
        <v>205332.77</v>
      </c>
      <c r="E37" s="129">
        <f t="shared" ref="E37:J37" si="7">E21+E30+E32+E34+E35+E36</f>
        <v>14133.61</v>
      </c>
      <c r="F37" s="129">
        <f t="shared" si="7"/>
        <v>2964.06</v>
      </c>
      <c r="G37" s="116">
        <f t="shared" si="1"/>
        <v>20.971712110352556</v>
      </c>
      <c r="H37" s="116">
        <f t="shared" si="6"/>
        <v>11169.550000000001</v>
      </c>
      <c r="I37" s="116">
        <f t="shared" si="2"/>
        <v>79.028287889647459</v>
      </c>
      <c r="J37" s="129">
        <f t="shared" si="7"/>
        <v>19683.53</v>
      </c>
      <c r="K37" s="116">
        <f t="shared" si="3"/>
        <v>9.586161039954801</v>
      </c>
      <c r="M37" s="8"/>
      <c r="N37" s="8"/>
    </row>
  </sheetData>
  <mergeCells count="10">
    <mergeCell ref="A1:K1"/>
    <mergeCell ref="A36:B36"/>
    <mergeCell ref="A37:B37"/>
    <mergeCell ref="A2:K2"/>
    <mergeCell ref="A3:K3"/>
    <mergeCell ref="A21:B21"/>
    <mergeCell ref="A30:B30"/>
    <mergeCell ref="A32:B32"/>
    <mergeCell ref="A34:B34"/>
    <mergeCell ref="A35:B35"/>
  </mergeCells>
  <printOptions gridLines="1"/>
  <pageMargins left="0.25" right="0.25" top="0.75" bottom="0.75" header="0.3" footer="0.3"/>
  <pageSetup paperSize="9" scale="85" orientation="portrait" r:id="rId1"/>
  <ignoredErrors>
    <ignoredError sqref="G21:K21 G30:K30 G33:K3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sqref="A1:K35"/>
    </sheetView>
  </sheetViews>
  <sheetFormatPr defaultRowHeight="15"/>
  <cols>
    <col min="1" max="1" width="6.7109375" customWidth="1"/>
    <col min="2" max="2" width="13.7109375" customWidth="1"/>
    <col min="3" max="3" width="9.5703125" customWidth="1"/>
    <col min="4" max="4" width="11.85546875" customWidth="1"/>
    <col min="5" max="5" width="11.28515625" customWidth="1"/>
    <col min="6" max="6" width="10.85546875" customWidth="1"/>
    <col min="7" max="7" width="10.7109375" customWidth="1"/>
    <col min="8" max="8" width="10.85546875" customWidth="1"/>
    <col min="9" max="9" width="11.7109375" customWidth="1"/>
    <col min="10" max="10" width="11.140625" customWidth="1"/>
    <col min="11" max="11" width="11.5703125" customWidth="1"/>
    <col min="12" max="12" width="18.42578125" customWidth="1"/>
  </cols>
  <sheetData>
    <row r="1" spans="1:11" s="15" customFormat="1" ht="23.25" customHeight="1">
      <c r="A1" s="459">
        <v>55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ht="31.5" customHeight="1">
      <c r="A2" s="467" t="s">
        <v>223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1:11" ht="20.25" customHeight="1">
      <c r="A3" s="468" t="s">
        <v>475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</row>
    <row r="4" spans="1:11" ht="45">
      <c r="A4" s="133" t="s">
        <v>58</v>
      </c>
      <c r="B4" s="133" t="s">
        <v>0</v>
      </c>
      <c r="C4" s="133" t="s">
        <v>63</v>
      </c>
      <c r="D4" s="133" t="s">
        <v>64</v>
      </c>
      <c r="E4" s="133" t="s">
        <v>65</v>
      </c>
      <c r="F4" s="133" t="s">
        <v>66</v>
      </c>
      <c r="G4" s="133" t="s">
        <v>67</v>
      </c>
      <c r="H4" s="133" t="s">
        <v>68</v>
      </c>
      <c r="I4" s="133" t="s">
        <v>69</v>
      </c>
      <c r="J4" s="133" t="s">
        <v>70</v>
      </c>
      <c r="K4" s="133" t="s">
        <v>71</v>
      </c>
    </row>
    <row r="5" spans="1:11">
      <c r="A5" s="278">
        <v>1</v>
      </c>
      <c r="B5" s="278" t="s">
        <v>4</v>
      </c>
      <c r="C5" s="31">
        <v>17</v>
      </c>
      <c r="D5" s="91">
        <v>23.71</v>
      </c>
      <c r="E5" s="91">
        <v>0</v>
      </c>
      <c r="F5" s="91">
        <v>0</v>
      </c>
      <c r="G5" s="275">
        <v>0</v>
      </c>
      <c r="H5" s="91">
        <f>E5-F5</f>
        <v>0</v>
      </c>
      <c r="I5" s="275">
        <v>0</v>
      </c>
      <c r="J5" s="91">
        <v>0</v>
      </c>
      <c r="K5" s="275">
        <f>J5/D5*100</f>
        <v>0</v>
      </c>
    </row>
    <row r="6" spans="1:11">
      <c r="A6" s="278">
        <v>2</v>
      </c>
      <c r="B6" s="278" t="s">
        <v>5</v>
      </c>
      <c r="C6" s="31">
        <v>55</v>
      </c>
      <c r="D6" s="91">
        <v>30.29</v>
      </c>
      <c r="E6" s="91">
        <v>4.6100000000000003</v>
      </c>
      <c r="F6" s="91">
        <v>0.93</v>
      </c>
      <c r="G6" s="275">
        <v>0</v>
      </c>
      <c r="H6" s="91">
        <f t="shared" ref="H6:H35" si="0">E6-F6</f>
        <v>3.68</v>
      </c>
      <c r="I6" s="275">
        <v>0</v>
      </c>
      <c r="J6" s="91">
        <v>4.6100000000000003</v>
      </c>
      <c r="K6" s="275">
        <f t="shared" ref="K6:K35" si="1">J6/D6*100</f>
        <v>15.219544404093762</v>
      </c>
    </row>
    <row r="7" spans="1:11">
      <c r="A7" s="278">
        <v>3</v>
      </c>
      <c r="B7" s="278" t="s">
        <v>6</v>
      </c>
      <c r="C7" s="31">
        <v>785</v>
      </c>
      <c r="D7" s="91">
        <v>746.58</v>
      </c>
      <c r="E7" s="91">
        <v>66</v>
      </c>
      <c r="F7" s="91">
        <v>11</v>
      </c>
      <c r="G7" s="275">
        <f t="shared" ref="G7:G35" si="2">F7/E7*100</f>
        <v>16.666666666666664</v>
      </c>
      <c r="H7" s="91">
        <f t="shared" si="0"/>
        <v>55</v>
      </c>
      <c r="I7" s="275">
        <f>H7/E7*I5100</f>
        <v>0</v>
      </c>
      <c r="J7" s="91">
        <v>350.6</v>
      </c>
      <c r="K7" s="275">
        <f t="shared" si="1"/>
        <v>46.960807950922877</v>
      </c>
    </row>
    <row r="8" spans="1:11">
      <c r="A8" s="278">
        <v>4</v>
      </c>
      <c r="B8" s="278" t="s">
        <v>7</v>
      </c>
      <c r="C8" s="31">
        <v>2</v>
      </c>
      <c r="D8" s="91">
        <v>2.46</v>
      </c>
      <c r="E8" s="91">
        <v>0</v>
      </c>
      <c r="F8" s="91">
        <v>0</v>
      </c>
      <c r="G8" s="275">
        <v>0</v>
      </c>
      <c r="H8" s="91">
        <f t="shared" si="0"/>
        <v>0</v>
      </c>
      <c r="I8" s="275">
        <v>0</v>
      </c>
      <c r="J8" s="91">
        <v>0</v>
      </c>
      <c r="K8" s="275">
        <f t="shared" si="1"/>
        <v>0</v>
      </c>
    </row>
    <row r="9" spans="1:11">
      <c r="A9" s="278">
        <v>5</v>
      </c>
      <c r="B9" s="278" t="s">
        <v>8</v>
      </c>
      <c r="C9" s="31">
        <v>118</v>
      </c>
      <c r="D9" s="91">
        <v>260.24</v>
      </c>
      <c r="E9" s="91">
        <v>18.61</v>
      </c>
      <c r="F9" s="91">
        <v>15.41</v>
      </c>
      <c r="G9" s="275">
        <f t="shared" si="2"/>
        <v>82.804943578721122</v>
      </c>
      <c r="H9" s="91">
        <f t="shared" si="0"/>
        <v>3.1999999999999993</v>
      </c>
      <c r="I9" s="275">
        <f>H9/E9*100</f>
        <v>17.195056421278878</v>
      </c>
      <c r="J9" s="91">
        <v>0.7</v>
      </c>
      <c r="K9" s="275">
        <f t="shared" si="1"/>
        <v>0.26898247771288042</v>
      </c>
    </row>
    <row r="10" spans="1:11">
      <c r="A10" s="278">
        <v>6</v>
      </c>
      <c r="B10" s="278" t="s">
        <v>9</v>
      </c>
      <c r="C10" s="31">
        <v>1313</v>
      </c>
      <c r="D10" s="91">
        <v>661.9</v>
      </c>
      <c r="E10" s="91">
        <v>21.29</v>
      </c>
      <c r="F10" s="91">
        <v>5</v>
      </c>
      <c r="G10" s="275">
        <f t="shared" si="2"/>
        <v>23.485204321277596</v>
      </c>
      <c r="H10" s="91">
        <f t="shared" si="0"/>
        <v>16.29</v>
      </c>
      <c r="I10" s="275">
        <f t="shared" ref="I10:I35" si="3">H10/E10*100</f>
        <v>76.514795678722408</v>
      </c>
      <c r="J10" s="91">
        <v>68.72</v>
      </c>
      <c r="K10" s="275">
        <f t="shared" si="1"/>
        <v>10.382232965704789</v>
      </c>
    </row>
    <row r="11" spans="1:11">
      <c r="A11" s="279">
        <v>7</v>
      </c>
      <c r="B11" s="278" t="s">
        <v>11</v>
      </c>
      <c r="C11" s="31">
        <v>0</v>
      </c>
      <c r="D11" s="91">
        <v>0</v>
      </c>
      <c r="E11" s="91">
        <v>0</v>
      </c>
      <c r="F11" s="91">
        <v>0</v>
      </c>
      <c r="G11" s="275">
        <v>0</v>
      </c>
      <c r="H11" s="91">
        <f t="shared" si="0"/>
        <v>0</v>
      </c>
      <c r="I11" s="275">
        <v>0</v>
      </c>
      <c r="J11" s="91">
        <v>0</v>
      </c>
      <c r="K11" s="275">
        <v>0</v>
      </c>
    </row>
    <row r="12" spans="1:11">
      <c r="A12" s="278">
        <v>8</v>
      </c>
      <c r="B12" s="278" t="s">
        <v>12</v>
      </c>
      <c r="C12" s="31">
        <v>0</v>
      </c>
      <c r="D12" s="91">
        <v>0</v>
      </c>
      <c r="E12" s="91">
        <v>0</v>
      </c>
      <c r="F12" s="91">
        <v>0</v>
      </c>
      <c r="G12" s="275">
        <v>0</v>
      </c>
      <c r="H12" s="91">
        <f t="shared" si="0"/>
        <v>0</v>
      </c>
      <c r="I12" s="275">
        <v>0</v>
      </c>
      <c r="J12" s="91">
        <v>0</v>
      </c>
      <c r="K12" s="275">
        <v>0</v>
      </c>
    </row>
    <row r="13" spans="1:11">
      <c r="A13" s="278">
        <v>9</v>
      </c>
      <c r="B13" s="278" t="s">
        <v>13</v>
      </c>
      <c r="C13" s="31">
        <v>0</v>
      </c>
      <c r="D13" s="91">
        <v>0</v>
      </c>
      <c r="E13" s="91">
        <v>0</v>
      </c>
      <c r="F13" s="91">
        <v>0</v>
      </c>
      <c r="G13" s="275">
        <v>0</v>
      </c>
      <c r="H13" s="91">
        <f t="shared" si="0"/>
        <v>0</v>
      </c>
      <c r="I13" s="275">
        <v>0</v>
      </c>
      <c r="J13" s="91">
        <v>0</v>
      </c>
      <c r="K13" s="275">
        <v>0</v>
      </c>
    </row>
    <row r="14" spans="1:11">
      <c r="A14" s="278">
        <v>10</v>
      </c>
      <c r="B14" s="278" t="s">
        <v>14</v>
      </c>
      <c r="C14" s="31">
        <v>43</v>
      </c>
      <c r="D14" s="91">
        <v>19.350000000000001</v>
      </c>
      <c r="E14" s="91">
        <v>0</v>
      </c>
      <c r="F14" s="91">
        <v>0</v>
      </c>
      <c r="G14" s="275">
        <v>0</v>
      </c>
      <c r="H14" s="91">
        <f t="shared" si="0"/>
        <v>0</v>
      </c>
      <c r="I14" s="275">
        <v>0</v>
      </c>
      <c r="J14" s="91">
        <v>0</v>
      </c>
      <c r="K14" s="275">
        <f t="shared" si="1"/>
        <v>0</v>
      </c>
    </row>
    <row r="15" spans="1:11">
      <c r="A15" s="278">
        <v>11</v>
      </c>
      <c r="B15" s="278" t="s">
        <v>15</v>
      </c>
      <c r="C15" s="31">
        <v>0</v>
      </c>
      <c r="D15" s="91">
        <v>0</v>
      </c>
      <c r="E15" s="91">
        <v>0</v>
      </c>
      <c r="F15" s="91">
        <v>0</v>
      </c>
      <c r="G15" s="275">
        <v>0</v>
      </c>
      <c r="H15" s="91">
        <f t="shared" si="0"/>
        <v>0</v>
      </c>
      <c r="I15" s="275">
        <v>0</v>
      </c>
      <c r="J15" s="91">
        <v>0</v>
      </c>
      <c r="K15" s="275">
        <v>0</v>
      </c>
    </row>
    <row r="16" spans="1:11">
      <c r="A16" s="278">
        <v>12</v>
      </c>
      <c r="B16" s="278" t="s">
        <v>16</v>
      </c>
      <c r="C16" s="31">
        <v>5957</v>
      </c>
      <c r="D16" s="91">
        <v>4236.72</v>
      </c>
      <c r="E16" s="91">
        <v>2913.37</v>
      </c>
      <c r="F16" s="91">
        <v>1161.04</v>
      </c>
      <c r="G16" s="275">
        <f t="shared" si="2"/>
        <v>39.852130007517069</v>
      </c>
      <c r="H16" s="91">
        <f t="shared" si="0"/>
        <v>1752.33</v>
      </c>
      <c r="I16" s="275">
        <f t="shared" si="3"/>
        <v>60.147869992482924</v>
      </c>
      <c r="J16" s="91">
        <v>1231.83</v>
      </c>
      <c r="K16" s="275">
        <f t="shared" si="1"/>
        <v>29.075086387582843</v>
      </c>
    </row>
    <row r="17" spans="1:11">
      <c r="A17" s="278">
        <v>13</v>
      </c>
      <c r="B17" s="278" t="s">
        <v>17</v>
      </c>
      <c r="C17" s="31">
        <v>217</v>
      </c>
      <c r="D17" s="91">
        <v>105.77</v>
      </c>
      <c r="E17" s="91">
        <v>101.2</v>
      </c>
      <c r="F17" s="91">
        <v>5.68</v>
      </c>
      <c r="G17" s="275">
        <f t="shared" si="2"/>
        <v>5.6126482213438731</v>
      </c>
      <c r="H17" s="91">
        <f t="shared" si="0"/>
        <v>95.52000000000001</v>
      </c>
      <c r="I17" s="275">
        <f t="shared" si="3"/>
        <v>94.387351778656139</v>
      </c>
      <c r="J17" s="91">
        <v>101.2</v>
      </c>
      <c r="K17" s="275">
        <f t="shared" si="1"/>
        <v>95.679304150515279</v>
      </c>
    </row>
    <row r="18" spans="1:11">
      <c r="A18" s="278">
        <v>14</v>
      </c>
      <c r="B18" s="278" t="s">
        <v>18</v>
      </c>
      <c r="C18" s="31">
        <v>158</v>
      </c>
      <c r="D18" s="91">
        <v>123.62</v>
      </c>
      <c r="E18" s="91">
        <v>3.7</v>
      </c>
      <c r="F18" s="91">
        <v>2.2999999999999998</v>
      </c>
      <c r="G18" s="275">
        <f t="shared" si="2"/>
        <v>62.162162162162147</v>
      </c>
      <c r="H18" s="91">
        <f t="shared" si="0"/>
        <v>1.4000000000000004</v>
      </c>
      <c r="I18" s="275">
        <f t="shared" si="3"/>
        <v>37.837837837837846</v>
      </c>
      <c r="J18" s="91">
        <v>4.7300000000000004</v>
      </c>
      <c r="K18" s="275">
        <f t="shared" si="1"/>
        <v>3.8262417084614144</v>
      </c>
    </row>
    <row r="19" spans="1:11">
      <c r="A19" s="278">
        <v>15</v>
      </c>
      <c r="B19" s="278" t="s">
        <v>19</v>
      </c>
      <c r="C19" s="31">
        <v>246</v>
      </c>
      <c r="D19" s="91">
        <v>100.45</v>
      </c>
      <c r="E19" s="91">
        <v>60</v>
      </c>
      <c r="F19" s="91">
        <v>21</v>
      </c>
      <c r="G19" s="275">
        <f t="shared" si="2"/>
        <v>35</v>
      </c>
      <c r="H19" s="91">
        <f t="shared" si="0"/>
        <v>39</v>
      </c>
      <c r="I19" s="275">
        <f t="shared" si="3"/>
        <v>65</v>
      </c>
      <c r="J19" s="91">
        <v>29.4</v>
      </c>
      <c r="K19" s="275">
        <f t="shared" si="1"/>
        <v>29.268292682926827</v>
      </c>
    </row>
    <row r="20" spans="1:11">
      <c r="A20" s="278">
        <v>16</v>
      </c>
      <c r="B20" s="278" t="s">
        <v>20</v>
      </c>
      <c r="C20" s="31">
        <v>84</v>
      </c>
      <c r="D20" s="91">
        <v>64.510000000000005</v>
      </c>
      <c r="E20" s="91">
        <v>10.94</v>
      </c>
      <c r="F20" s="91">
        <v>0</v>
      </c>
      <c r="G20" s="275">
        <f t="shared" si="2"/>
        <v>0</v>
      </c>
      <c r="H20" s="91">
        <f t="shared" si="0"/>
        <v>10.94</v>
      </c>
      <c r="I20" s="275">
        <f t="shared" si="3"/>
        <v>100</v>
      </c>
      <c r="J20" s="91">
        <v>10.94</v>
      </c>
      <c r="K20" s="275">
        <f t="shared" si="1"/>
        <v>16.958611068051464</v>
      </c>
    </row>
    <row r="21" spans="1:11" s="4" customFormat="1" ht="18" customHeight="1">
      <c r="A21" s="469" t="s">
        <v>127</v>
      </c>
      <c r="B21" s="469"/>
      <c r="C21" s="216">
        <f>SUM(C5:C20)</f>
        <v>8995</v>
      </c>
      <c r="D21" s="95">
        <f t="shared" ref="D21:F21" si="4">SUM(D5:D20)</f>
        <v>6375.6</v>
      </c>
      <c r="E21" s="95">
        <f t="shared" si="4"/>
        <v>3199.72</v>
      </c>
      <c r="F21" s="95">
        <f t="shared" si="4"/>
        <v>1222.3599999999999</v>
      </c>
      <c r="G21" s="280">
        <f t="shared" si="2"/>
        <v>38.202092683109775</v>
      </c>
      <c r="H21" s="116">
        <f t="shared" si="0"/>
        <v>1977.36</v>
      </c>
      <c r="I21" s="280">
        <f t="shared" si="3"/>
        <v>61.797907316890232</v>
      </c>
      <c r="J21" s="95">
        <f>SUM(J5:J20)</f>
        <v>1802.7300000000002</v>
      </c>
      <c r="K21" s="280">
        <f t="shared" si="1"/>
        <v>28.275456427630342</v>
      </c>
    </row>
    <row r="22" spans="1:11">
      <c r="A22" s="278">
        <v>1</v>
      </c>
      <c r="B22" s="278" t="s">
        <v>21</v>
      </c>
      <c r="C22" s="31">
        <v>1</v>
      </c>
      <c r="D22" s="91">
        <v>17.989999999999998</v>
      </c>
      <c r="E22" s="275">
        <v>0</v>
      </c>
      <c r="F22" s="275">
        <v>0</v>
      </c>
      <c r="G22" s="275">
        <v>0</v>
      </c>
      <c r="H22" s="91">
        <f t="shared" si="0"/>
        <v>0</v>
      </c>
      <c r="I22" s="275">
        <v>0</v>
      </c>
      <c r="J22" s="275">
        <v>0</v>
      </c>
      <c r="K22" s="275">
        <f t="shared" si="1"/>
        <v>0</v>
      </c>
    </row>
    <row r="23" spans="1:11">
      <c r="A23" s="278">
        <v>2</v>
      </c>
      <c r="B23" s="278" t="s">
        <v>22</v>
      </c>
      <c r="C23" s="31">
        <v>0</v>
      </c>
      <c r="D23" s="91">
        <v>0</v>
      </c>
      <c r="E23" s="275">
        <v>0</v>
      </c>
      <c r="F23" s="275">
        <v>0</v>
      </c>
      <c r="G23" s="275">
        <v>0</v>
      </c>
      <c r="H23" s="91">
        <f t="shared" si="0"/>
        <v>0</v>
      </c>
      <c r="I23" s="275">
        <v>0</v>
      </c>
      <c r="J23" s="275">
        <v>0</v>
      </c>
      <c r="K23" s="275">
        <v>0</v>
      </c>
    </row>
    <row r="24" spans="1:11">
      <c r="A24" s="278">
        <v>3</v>
      </c>
      <c r="B24" s="278" t="s">
        <v>10</v>
      </c>
      <c r="C24" s="31">
        <v>72</v>
      </c>
      <c r="D24" s="91">
        <v>46.22</v>
      </c>
      <c r="E24" s="91">
        <v>46.22</v>
      </c>
      <c r="F24" s="275">
        <v>0</v>
      </c>
      <c r="G24" s="275">
        <f t="shared" si="2"/>
        <v>0</v>
      </c>
      <c r="H24" s="91">
        <f t="shared" si="0"/>
        <v>46.22</v>
      </c>
      <c r="I24" s="275">
        <f t="shared" si="3"/>
        <v>100</v>
      </c>
      <c r="J24" s="275">
        <v>46.22</v>
      </c>
      <c r="K24" s="275">
        <f t="shared" si="1"/>
        <v>100</v>
      </c>
    </row>
    <row r="25" spans="1:11" s="23" customFormat="1">
      <c r="A25" s="278">
        <v>4</v>
      </c>
      <c r="B25" s="278" t="s">
        <v>23</v>
      </c>
      <c r="C25" s="31">
        <v>0</v>
      </c>
      <c r="D25" s="91">
        <v>0</v>
      </c>
      <c r="E25" s="275">
        <v>0</v>
      </c>
      <c r="F25" s="275">
        <v>0</v>
      </c>
      <c r="G25" s="275">
        <v>0</v>
      </c>
      <c r="H25" s="91">
        <f t="shared" si="0"/>
        <v>0</v>
      </c>
      <c r="I25" s="275">
        <v>0</v>
      </c>
      <c r="J25" s="275">
        <v>0</v>
      </c>
      <c r="K25" s="275">
        <v>0</v>
      </c>
    </row>
    <row r="26" spans="1:11">
      <c r="A26" s="278">
        <v>5</v>
      </c>
      <c r="B26" s="278" t="s">
        <v>24</v>
      </c>
      <c r="C26" s="31">
        <v>0</v>
      </c>
      <c r="D26" s="91">
        <v>0</v>
      </c>
      <c r="E26" s="275">
        <v>0</v>
      </c>
      <c r="F26" s="275">
        <v>0</v>
      </c>
      <c r="G26" s="275">
        <v>0</v>
      </c>
      <c r="H26" s="91">
        <f t="shared" si="0"/>
        <v>0</v>
      </c>
      <c r="I26" s="275">
        <v>0</v>
      </c>
      <c r="J26" s="275">
        <v>0</v>
      </c>
      <c r="K26" s="275">
        <v>0</v>
      </c>
    </row>
    <row r="27" spans="1:11">
      <c r="A27" s="278">
        <v>6</v>
      </c>
      <c r="B27" s="278" t="s">
        <v>25</v>
      </c>
      <c r="C27" s="31">
        <v>0</v>
      </c>
      <c r="D27" s="91">
        <v>0</v>
      </c>
      <c r="E27" s="275">
        <v>0</v>
      </c>
      <c r="F27" s="275">
        <v>0</v>
      </c>
      <c r="G27" s="275">
        <v>0</v>
      </c>
      <c r="H27" s="91">
        <f t="shared" si="0"/>
        <v>0</v>
      </c>
      <c r="I27" s="275">
        <v>0</v>
      </c>
      <c r="J27" s="275">
        <v>0</v>
      </c>
      <c r="K27" s="275">
        <v>0</v>
      </c>
    </row>
    <row r="28" spans="1:11">
      <c r="A28" s="278">
        <v>7</v>
      </c>
      <c r="B28" s="278" t="s">
        <v>26</v>
      </c>
      <c r="C28" s="31">
        <v>0</v>
      </c>
      <c r="D28" s="91">
        <v>0</v>
      </c>
      <c r="E28" s="275">
        <v>0</v>
      </c>
      <c r="F28" s="275">
        <v>0</v>
      </c>
      <c r="G28" s="275">
        <v>0</v>
      </c>
      <c r="H28" s="91">
        <f t="shared" si="0"/>
        <v>0</v>
      </c>
      <c r="I28" s="275">
        <v>0</v>
      </c>
      <c r="J28" s="275">
        <v>0</v>
      </c>
      <c r="K28" s="275">
        <v>0</v>
      </c>
    </row>
    <row r="29" spans="1:11" s="14" customFormat="1">
      <c r="A29" s="278">
        <v>8</v>
      </c>
      <c r="B29" s="108" t="s">
        <v>214</v>
      </c>
      <c r="C29" s="31">
        <v>167</v>
      </c>
      <c r="D29" s="91">
        <v>40.35</v>
      </c>
      <c r="E29" s="275">
        <v>0</v>
      </c>
      <c r="F29" s="275">
        <v>0</v>
      </c>
      <c r="G29" s="275">
        <v>0</v>
      </c>
      <c r="H29" s="91">
        <f t="shared" si="0"/>
        <v>0</v>
      </c>
      <c r="I29" s="275">
        <v>0</v>
      </c>
      <c r="J29" s="275">
        <v>0.44</v>
      </c>
      <c r="K29" s="275">
        <f t="shared" si="1"/>
        <v>1.0904584882280051</v>
      </c>
    </row>
    <row r="30" spans="1:11" s="4" customFormat="1">
      <c r="A30" s="470" t="s">
        <v>128</v>
      </c>
      <c r="B30" s="470"/>
      <c r="C30" s="273">
        <f>SUM(C22:C29)</f>
        <v>240</v>
      </c>
      <c r="D30" s="95">
        <f>SUM(D22:D29)</f>
        <v>104.56</v>
      </c>
      <c r="E30" s="95">
        <f t="shared" ref="E30:F30" si="5">SUM(E22:E29)</f>
        <v>46.22</v>
      </c>
      <c r="F30" s="95">
        <f t="shared" si="5"/>
        <v>0</v>
      </c>
      <c r="G30" s="280">
        <f t="shared" si="2"/>
        <v>0</v>
      </c>
      <c r="H30" s="116">
        <f t="shared" si="0"/>
        <v>46.22</v>
      </c>
      <c r="I30" s="280">
        <f t="shared" si="3"/>
        <v>100</v>
      </c>
      <c r="J30" s="95">
        <f>SUM(J22:J29)</f>
        <v>46.66</v>
      </c>
      <c r="K30" s="280">
        <f t="shared" si="1"/>
        <v>44.625095638867627</v>
      </c>
    </row>
    <row r="31" spans="1:11">
      <c r="A31" s="278">
        <v>1</v>
      </c>
      <c r="B31" s="278" t="s">
        <v>27</v>
      </c>
      <c r="C31" s="31">
        <v>3222</v>
      </c>
      <c r="D31" s="91">
        <v>2547.36</v>
      </c>
      <c r="E31" s="275">
        <v>0</v>
      </c>
      <c r="F31" s="275">
        <v>0</v>
      </c>
      <c r="G31" s="275">
        <v>0</v>
      </c>
      <c r="H31" s="91">
        <f t="shared" si="0"/>
        <v>0</v>
      </c>
      <c r="I31" s="275">
        <v>0</v>
      </c>
      <c r="J31" s="275">
        <v>125.66</v>
      </c>
      <c r="K31" s="275">
        <f t="shared" si="1"/>
        <v>4.9329501915708809</v>
      </c>
    </row>
    <row r="32" spans="1:11" s="4" customFormat="1">
      <c r="A32" s="471" t="s">
        <v>129</v>
      </c>
      <c r="B32" s="471"/>
      <c r="C32" s="273">
        <f>SUM(C31)</f>
        <v>3222</v>
      </c>
      <c r="D32" s="95">
        <f>SUM(D31)</f>
        <v>2547.36</v>
      </c>
      <c r="E32" s="95">
        <f>SUM(E31)</f>
        <v>0</v>
      </c>
      <c r="F32" s="95">
        <f>SUM(F31)</f>
        <v>0</v>
      </c>
      <c r="G32" s="280">
        <v>0</v>
      </c>
      <c r="H32" s="116">
        <f t="shared" si="0"/>
        <v>0</v>
      </c>
      <c r="I32" s="280">
        <v>0</v>
      </c>
      <c r="J32" s="95">
        <f>SUM(J31)</f>
        <v>125.66</v>
      </c>
      <c r="K32" s="280">
        <f t="shared" si="1"/>
        <v>4.9329501915708809</v>
      </c>
    </row>
    <row r="33" spans="1:11">
      <c r="A33" s="278">
        <v>1</v>
      </c>
      <c r="B33" s="278" t="s">
        <v>28</v>
      </c>
      <c r="C33" s="274">
        <v>734</v>
      </c>
      <c r="D33" s="275">
        <v>432.63</v>
      </c>
      <c r="E33" s="275">
        <v>0</v>
      </c>
      <c r="F33" s="275">
        <v>0</v>
      </c>
      <c r="G33" s="275">
        <v>0</v>
      </c>
      <c r="H33" s="91">
        <f t="shared" si="0"/>
        <v>0</v>
      </c>
      <c r="I33" s="275">
        <v>0</v>
      </c>
      <c r="J33" s="275">
        <v>0</v>
      </c>
      <c r="K33" s="275">
        <f t="shared" si="1"/>
        <v>0</v>
      </c>
    </row>
    <row r="34" spans="1:11" s="4" customFormat="1">
      <c r="A34" s="471" t="s">
        <v>231</v>
      </c>
      <c r="B34" s="471"/>
      <c r="C34" s="273">
        <f>SUM(C33)</f>
        <v>734</v>
      </c>
      <c r="D34" s="95">
        <f>SUM(D33)</f>
        <v>432.63</v>
      </c>
      <c r="E34" s="95">
        <f>SUM(E33)</f>
        <v>0</v>
      </c>
      <c r="F34" s="95">
        <f>SUM(F33)</f>
        <v>0</v>
      </c>
      <c r="G34" s="280">
        <v>0</v>
      </c>
      <c r="H34" s="116">
        <f t="shared" si="0"/>
        <v>0</v>
      </c>
      <c r="I34" s="280">
        <v>0</v>
      </c>
      <c r="J34" s="95">
        <f>SUM(J33)</f>
        <v>0</v>
      </c>
      <c r="K34" s="280">
        <f t="shared" si="1"/>
        <v>0</v>
      </c>
    </row>
    <row r="35" spans="1:11" s="4" customFormat="1">
      <c r="A35" s="466" t="s">
        <v>120</v>
      </c>
      <c r="B35" s="466"/>
      <c r="C35" s="281">
        <f>C21+C30+C32+C34</f>
        <v>13191</v>
      </c>
      <c r="D35" s="282">
        <f t="shared" ref="D35:J35" si="6">D21+D30+D32+D34</f>
        <v>9460.15</v>
      </c>
      <c r="E35" s="282">
        <f t="shared" si="6"/>
        <v>3245.9399999999996</v>
      </c>
      <c r="F35" s="282">
        <f t="shared" si="6"/>
        <v>1222.3599999999999</v>
      </c>
      <c r="G35" s="280">
        <f t="shared" si="2"/>
        <v>37.658120606049408</v>
      </c>
      <c r="H35" s="116">
        <f t="shared" si="0"/>
        <v>2023.5799999999997</v>
      </c>
      <c r="I35" s="280">
        <f t="shared" si="3"/>
        <v>62.341879393950592</v>
      </c>
      <c r="J35" s="282">
        <f t="shared" si="6"/>
        <v>1975.0500000000004</v>
      </c>
      <c r="K35" s="280">
        <f t="shared" si="1"/>
        <v>20.877575936956607</v>
      </c>
    </row>
  </sheetData>
  <mergeCells count="8">
    <mergeCell ref="A1:K1"/>
    <mergeCell ref="A35:B35"/>
    <mergeCell ref="A2:K2"/>
    <mergeCell ref="A3:K3"/>
    <mergeCell ref="A21:B21"/>
    <mergeCell ref="A30:B30"/>
    <mergeCell ref="A32:B32"/>
    <mergeCell ref="A34:B34"/>
  </mergeCells>
  <pageMargins left="0.27" right="0.25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48576"/>
  <sheetViews>
    <sheetView workbookViewId="0">
      <selection sqref="A1:H36"/>
    </sheetView>
  </sheetViews>
  <sheetFormatPr defaultRowHeight="15"/>
  <cols>
    <col min="1" max="1" width="7.28515625" customWidth="1"/>
    <col min="2" max="2" width="12.140625" customWidth="1"/>
    <col min="3" max="3" width="10.5703125" customWidth="1"/>
    <col min="4" max="4" width="15" customWidth="1"/>
    <col min="5" max="5" width="10" customWidth="1"/>
    <col min="6" max="6" width="10.28515625" customWidth="1"/>
    <col min="8" max="8" width="10.5703125" style="9" bestFit="1" customWidth="1"/>
    <col min="11" max="11" width="12" customWidth="1"/>
    <col min="12" max="12" width="13.28515625" customWidth="1"/>
  </cols>
  <sheetData>
    <row r="1" spans="1:9" s="338" customFormat="1" ht="15.75">
      <c r="A1" s="474">
        <v>56</v>
      </c>
      <c r="B1" s="474"/>
      <c r="C1" s="474"/>
      <c r="D1" s="474"/>
      <c r="E1" s="474"/>
      <c r="F1" s="474"/>
      <c r="G1" s="474"/>
      <c r="H1" s="474"/>
    </row>
    <row r="2" spans="1:9" ht="48.75" customHeight="1">
      <c r="A2" s="472" t="s">
        <v>476</v>
      </c>
      <c r="B2" s="473"/>
      <c r="C2" s="473"/>
      <c r="D2" s="473"/>
      <c r="E2" s="473"/>
      <c r="F2" s="473"/>
      <c r="G2" s="473"/>
      <c r="H2" s="473"/>
      <c r="I2" s="20"/>
    </row>
    <row r="3" spans="1:9" s="23" customFormat="1" ht="30" customHeight="1">
      <c r="A3" s="455" t="s">
        <v>58</v>
      </c>
      <c r="B3" s="455" t="s">
        <v>0</v>
      </c>
      <c r="C3" s="455" t="s">
        <v>268</v>
      </c>
      <c r="D3" s="455"/>
      <c r="E3" s="455" t="s">
        <v>269</v>
      </c>
      <c r="F3" s="455"/>
      <c r="G3" s="455" t="s">
        <v>270</v>
      </c>
      <c r="H3" s="455"/>
    </row>
    <row r="4" spans="1:9" ht="24" customHeight="1">
      <c r="A4" s="455"/>
      <c r="B4" s="455"/>
      <c r="C4" s="424" t="s">
        <v>271</v>
      </c>
      <c r="D4" s="424" t="s">
        <v>242</v>
      </c>
      <c r="E4" s="424" t="s">
        <v>271</v>
      </c>
      <c r="F4" s="424" t="s">
        <v>242</v>
      </c>
      <c r="G4" s="424" t="s">
        <v>271</v>
      </c>
      <c r="H4" s="424" t="s">
        <v>242</v>
      </c>
    </row>
    <row r="5" spans="1:9">
      <c r="A5" s="261">
        <f>ROW(A1)</f>
        <v>1</v>
      </c>
      <c r="B5" s="45" t="s">
        <v>4</v>
      </c>
      <c r="C5" s="274">
        <f>G5-E5</f>
        <v>2</v>
      </c>
      <c r="D5" s="275">
        <f>H5-F5</f>
        <v>6.1699999999999982</v>
      </c>
      <c r="E5" s="274">
        <v>17</v>
      </c>
      <c r="F5" s="275">
        <v>23.71</v>
      </c>
      <c r="G5" s="274">
        <v>19</v>
      </c>
      <c r="H5" s="275">
        <v>29.88</v>
      </c>
    </row>
    <row r="6" spans="1:9">
      <c r="A6" s="261">
        <f>ROW(A2)</f>
        <v>2</v>
      </c>
      <c r="B6" s="45" t="s">
        <v>5</v>
      </c>
      <c r="C6" s="274">
        <f t="shared" ref="C6:C36" si="0">G6-E6</f>
        <v>129</v>
      </c>
      <c r="D6" s="275">
        <f t="shared" ref="D6:D36" si="1">H6-F6</f>
        <v>308.96999999999997</v>
      </c>
      <c r="E6" s="274">
        <v>55</v>
      </c>
      <c r="F6" s="275">
        <v>30.29</v>
      </c>
      <c r="G6" s="274">
        <v>184</v>
      </c>
      <c r="H6" s="275">
        <v>339.26</v>
      </c>
    </row>
    <row r="7" spans="1:9">
      <c r="A7" s="270">
        <f>ROW(A3)</f>
        <v>3</v>
      </c>
      <c r="B7" s="87" t="s">
        <v>6</v>
      </c>
      <c r="C7" s="271">
        <f t="shared" si="0"/>
        <v>0</v>
      </c>
      <c r="D7" s="272">
        <f t="shared" si="1"/>
        <v>0</v>
      </c>
      <c r="E7" s="271">
        <v>785</v>
      </c>
      <c r="F7" s="272">
        <v>746.58</v>
      </c>
      <c r="G7" s="271">
        <v>785</v>
      </c>
      <c r="H7" s="272">
        <v>746.58</v>
      </c>
    </row>
    <row r="8" spans="1:9">
      <c r="A8" s="148">
        <f t="shared" ref="A8:A20" si="2">ROW(A5)</f>
        <v>5</v>
      </c>
      <c r="B8" s="41" t="s">
        <v>7</v>
      </c>
      <c r="C8" s="31">
        <f t="shared" si="0"/>
        <v>1</v>
      </c>
      <c r="D8" s="91">
        <f t="shared" si="1"/>
        <v>0.74000000000000021</v>
      </c>
      <c r="E8" s="31">
        <v>2</v>
      </c>
      <c r="F8" s="91">
        <v>2.46</v>
      </c>
      <c r="G8" s="31">
        <v>3</v>
      </c>
      <c r="H8" s="91">
        <v>3.2</v>
      </c>
    </row>
    <row r="9" spans="1:9">
      <c r="A9" s="148">
        <f t="shared" si="2"/>
        <v>6</v>
      </c>
      <c r="B9" s="41" t="s">
        <v>8</v>
      </c>
      <c r="C9" s="31">
        <f t="shared" si="0"/>
        <v>29</v>
      </c>
      <c r="D9" s="91">
        <f t="shared" si="1"/>
        <v>425.27</v>
      </c>
      <c r="E9" s="31">
        <v>118</v>
      </c>
      <c r="F9" s="91">
        <v>260.24</v>
      </c>
      <c r="G9" s="31">
        <v>147</v>
      </c>
      <c r="H9" s="91">
        <v>685.51</v>
      </c>
    </row>
    <row r="10" spans="1:9">
      <c r="A10" s="148">
        <f t="shared" si="2"/>
        <v>7</v>
      </c>
      <c r="B10" s="41" t="s">
        <v>9</v>
      </c>
      <c r="C10" s="31">
        <f t="shared" si="0"/>
        <v>380</v>
      </c>
      <c r="D10" s="91">
        <f t="shared" si="1"/>
        <v>2188.11</v>
      </c>
      <c r="E10" s="31">
        <v>1313</v>
      </c>
      <c r="F10" s="91">
        <v>661.9</v>
      </c>
      <c r="G10" s="31">
        <v>1693</v>
      </c>
      <c r="H10" s="91">
        <v>2850.01</v>
      </c>
    </row>
    <row r="11" spans="1:9">
      <c r="A11" s="148">
        <f t="shared" si="2"/>
        <v>8</v>
      </c>
      <c r="B11" s="41" t="s">
        <v>11</v>
      </c>
      <c r="C11" s="31">
        <f t="shared" si="0"/>
        <v>0</v>
      </c>
      <c r="D11" s="91">
        <f t="shared" si="1"/>
        <v>0</v>
      </c>
      <c r="E11" s="31">
        <v>0</v>
      </c>
      <c r="F11" s="91">
        <v>0</v>
      </c>
      <c r="G11" s="31">
        <v>0</v>
      </c>
      <c r="H11" s="91">
        <v>0</v>
      </c>
    </row>
    <row r="12" spans="1:9">
      <c r="A12" s="148">
        <f t="shared" si="2"/>
        <v>9</v>
      </c>
      <c r="B12" s="41" t="s">
        <v>12</v>
      </c>
      <c r="C12" s="31">
        <f t="shared" si="0"/>
        <v>0</v>
      </c>
      <c r="D12" s="91">
        <f t="shared" si="1"/>
        <v>0</v>
      </c>
      <c r="E12" s="31">
        <v>0</v>
      </c>
      <c r="F12" s="91">
        <v>0</v>
      </c>
      <c r="G12" s="31">
        <v>0</v>
      </c>
      <c r="H12" s="91">
        <v>0</v>
      </c>
    </row>
    <row r="13" spans="1:9">
      <c r="A13" s="148">
        <f t="shared" si="2"/>
        <v>10</v>
      </c>
      <c r="B13" s="41" t="s">
        <v>13</v>
      </c>
      <c r="C13" s="31">
        <f t="shared" si="0"/>
        <v>2</v>
      </c>
      <c r="D13" s="91">
        <f t="shared" si="1"/>
        <v>2.82</v>
      </c>
      <c r="E13" s="31">
        <v>0</v>
      </c>
      <c r="F13" s="91">
        <v>0</v>
      </c>
      <c r="G13" s="31">
        <v>2</v>
      </c>
      <c r="H13" s="91">
        <v>2.82</v>
      </c>
    </row>
    <row r="14" spans="1:9">
      <c r="A14" s="148">
        <f t="shared" si="2"/>
        <v>11</v>
      </c>
      <c r="B14" s="41" t="s">
        <v>14</v>
      </c>
      <c r="C14" s="31">
        <f t="shared" si="0"/>
        <v>0</v>
      </c>
      <c r="D14" s="91">
        <f t="shared" si="1"/>
        <v>0</v>
      </c>
      <c r="E14" s="31">
        <v>43</v>
      </c>
      <c r="F14" s="91">
        <v>19.350000000000001</v>
      </c>
      <c r="G14" s="31">
        <v>43</v>
      </c>
      <c r="H14" s="91">
        <v>19.350000000000001</v>
      </c>
    </row>
    <row r="15" spans="1:9">
      <c r="A15" s="148">
        <f t="shared" si="2"/>
        <v>12</v>
      </c>
      <c r="B15" s="41" t="s">
        <v>15</v>
      </c>
      <c r="C15" s="31">
        <f t="shared" si="0"/>
        <v>2</v>
      </c>
      <c r="D15" s="91">
        <f t="shared" si="1"/>
        <v>11.45</v>
      </c>
      <c r="E15" s="31">
        <v>0</v>
      </c>
      <c r="F15" s="91">
        <v>0</v>
      </c>
      <c r="G15" s="31">
        <v>2</v>
      </c>
      <c r="H15" s="91">
        <v>11.45</v>
      </c>
    </row>
    <row r="16" spans="1:9">
      <c r="A16" s="148">
        <f t="shared" si="2"/>
        <v>13</v>
      </c>
      <c r="B16" s="41" t="s">
        <v>16</v>
      </c>
      <c r="C16" s="31">
        <f t="shared" si="0"/>
        <v>384</v>
      </c>
      <c r="D16" s="91">
        <f t="shared" si="1"/>
        <v>610.57999999999993</v>
      </c>
      <c r="E16" s="31">
        <v>5957</v>
      </c>
      <c r="F16" s="91">
        <v>4236.72</v>
      </c>
      <c r="G16" s="31">
        <v>6341</v>
      </c>
      <c r="H16" s="91">
        <v>4847.3</v>
      </c>
    </row>
    <row r="17" spans="1:8">
      <c r="A17" s="148">
        <f t="shared" si="2"/>
        <v>14</v>
      </c>
      <c r="B17" s="41" t="s">
        <v>17</v>
      </c>
      <c r="C17" s="31">
        <f t="shared" si="0"/>
        <v>16</v>
      </c>
      <c r="D17" s="91">
        <f t="shared" si="1"/>
        <v>36.790000000000006</v>
      </c>
      <c r="E17" s="31">
        <v>217</v>
      </c>
      <c r="F17" s="91">
        <v>105.77</v>
      </c>
      <c r="G17" s="31">
        <v>233</v>
      </c>
      <c r="H17" s="91">
        <v>142.56</v>
      </c>
    </row>
    <row r="18" spans="1:8">
      <c r="A18" s="148">
        <f t="shared" si="2"/>
        <v>15</v>
      </c>
      <c r="B18" s="41" t="s">
        <v>18</v>
      </c>
      <c r="C18" s="31">
        <f t="shared" si="0"/>
        <v>564</v>
      </c>
      <c r="D18" s="91">
        <f t="shared" si="1"/>
        <v>2682.19</v>
      </c>
      <c r="E18" s="31">
        <v>158</v>
      </c>
      <c r="F18" s="91">
        <v>123.62</v>
      </c>
      <c r="G18" s="31">
        <v>722</v>
      </c>
      <c r="H18" s="91">
        <v>2805.81</v>
      </c>
    </row>
    <row r="19" spans="1:8">
      <c r="A19" s="148">
        <f t="shared" si="2"/>
        <v>16</v>
      </c>
      <c r="B19" s="41" t="s">
        <v>19</v>
      </c>
      <c r="C19" s="31">
        <f t="shared" si="0"/>
        <v>128</v>
      </c>
      <c r="D19" s="91">
        <f t="shared" si="1"/>
        <v>1669.74</v>
      </c>
      <c r="E19" s="31">
        <v>246</v>
      </c>
      <c r="F19" s="91">
        <v>100.45</v>
      </c>
      <c r="G19" s="31">
        <v>374</v>
      </c>
      <c r="H19" s="91">
        <v>1770.19</v>
      </c>
    </row>
    <row r="20" spans="1:8">
      <c r="A20" s="148">
        <f t="shared" si="2"/>
        <v>17</v>
      </c>
      <c r="B20" s="41" t="s">
        <v>20</v>
      </c>
      <c r="C20" s="31">
        <f t="shared" si="0"/>
        <v>17</v>
      </c>
      <c r="D20" s="91">
        <f t="shared" si="1"/>
        <v>27.349999999999994</v>
      </c>
      <c r="E20" s="31">
        <v>84</v>
      </c>
      <c r="F20" s="91">
        <v>64.510000000000005</v>
      </c>
      <c r="G20" s="31">
        <v>101</v>
      </c>
      <c r="H20" s="91">
        <v>91.86</v>
      </c>
    </row>
    <row r="21" spans="1:8" s="4" customFormat="1">
      <c r="A21" s="435" t="s">
        <v>127</v>
      </c>
      <c r="B21" s="436"/>
      <c r="C21" s="115">
        <f t="shared" si="0"/>
        <v>1654</v>
      </c>
      <c r="D21" s="116">
        <f t="shared" si="1"/>
        <v>7970.18</v>
      </c>
      <c r="E21" s="216">
        <v>8995</v>
      </c>
      <c r="F21" s="95">
        <v>6375.6</v>
      </c>
      <c r="G21" s="115">
        <f>SUM(G5:G20)</f>
        <v>10649</v>
      </c>
      <c r="H21" s="116">
        <f t="shared" ref="H21" si="3">SUM(H5:H20)</f>
        <v>14345.78</v>
      </c>
    </row>
    <row r="22" spans="1:8">
      <c r="A22" s="148">
        <v>1</v>
      </c>
      <c r="B22" s="41" t="s">
        <v>21</v>
      </c>
      <c r="C22" s="31">
        <f t="shared" si="0"/>
        <v>11</v>
      </c>
      <c r="D22" s="91">
        <f t="shared" si="1"/>
        <v>53.08</v>
      </c>
      <c r="E22" s="31">
        <v>1</v>
      </c>
      <c r="F22" s="91">
        <v>17.989999999999998</v>
      </c>
      <c r="G22" s="31">
        <v>12</v>
      </c>
      <c r="H22" s="91">
        <v>71.069999999999993</v>
      </c>
    </row>
    <row r="23" spans="1:8">
      <c r="A23" s="148">
        <v>2</v>
      </c>
      <c r="B23" s="41" t="s">
        <v>22</v>
      </c>
      <c r="C23" s="31">
        <f t="shared" si="0"/>
        <v>8</v>
      </c>
      <c r="D23" s="91">
        <f t="shared" si="1"/>
        <v>250.26</v>
      </c>
      <c r="E23" s="31">
        <v>0</v>
      </c>
      <c r="F23" s="91">
        <v>0</v>
      </c>
      <c r="G23" s="31">
        <v>8</v>
      </c>
      <c r="H23" s="91">
        <v>250.26</v>
      </c>
    </row>
    <row r="24" spans="1:8">
      <c r="A24" s="148">
        <v>3</v>
      </c>
      <c r="B24" s="41" t="s">
        <v>10</v>
      </c>
      <c r="C24" s="31">
        <f t="shared" si="0"/>
        <v>0</v>
      </c>
      <c r="D24" s="91">
        <f t="shared" si="1"/>
        <v>0</v>
      </c>
      <c r="E24" s="31">
        <v>72</v>
      </c>
      <c r="F24" s="91">
        <v>46.22</v>
      </c>
      <c r="G24" s="31">
        <v>72</v>
      </c>
      <c r="H24" s="91">
        <v>46.22</v>
      </c>
    </row>
    <row r="25" spans="1:8">
      <c r="A25" s="148">
        <v>4</v>
      </c>
      <c r="B25" s="41" t="s">
        <v>23</v>
      </c>
      <c r="C25" s="31">
        <f t="shared" si="0"/>
        <v>2</v>
      </c>
      <c r="D25" s="91">
        <f t="shared" si="1"/>
        <v>7</v>
      </c>
      <c r="E25" s="31">
        <v>0</v>
      </c>
      <c r="F25" s="91">
        <v>0</v>
      </c>
      <c r="G25" s="31">
        <v>2</v>
      </c>
      <c r="H25" s="91">
        <v>7</v>
      </c>
    </row>
    <row r="26" spans="1:8">
      <c r="A26" s="148">
        <v>5</v>
      </c>
      <c r="B26" s="41" t="s">
        <v>24</v>
      </c>
      <c r="C26" s="31">
        <f t="shared" si="0"/>
        <v>0</v>
      </c>
      <c r="D26" s="91">
        <f t="shared" si="1"/>
        <v>0</v>
      </c>
      <c r="E26" s="31">
        <v>0</v>
      </c>
      <c r="F26" s="91">
        <v>0</v>
      </c>
      <c r="G26" s="31">
        <v>0</v>
      </c>
      <c r="H26" s="91">
        <v>0</v>
      </c>
    </row>
    <row r="27" spans="1:8">
      <c r="A27" s="148">
        <v>6</v>
      </c>
      <c r="B27" s="41" t="s">
        <v>25</v>
      </c>
      <c r="C27" s="31">
        <f t="shared" si="0"/>
        <v>0</v>
      </c>
      <c r="D27" s="91">
        <f t="shared" si="1"/>
        <v>0</v>
      </c>
      <c r="E27" s="31">
        <v>0</v>
      </c>
      <c r="F27" s="91">
        <v>0</v>
      </c>
      <c r="G27" s="31">
        <v>0</v>
      </c>
      <c r="H27" s="91">
        <v>0</v>
      </c>
    </row>
    <row r="28" spans="1:8" ht="17.25" customHeight="1">
      <c r="A28" s="148">
        <v>7</v>
      </c>
      <c r="B28" s="41" t="s">
        <v>26</v>
      </c>
      <c r="C28" s="31">
        <f t="shared" si="0"/>
        <v>0</v>
      </c>
      <c r="D28" s="91">
        <f t="shared" si="1"/>
        <v>0</v>
      </c>
      <c r="E28" s="31">
        <v>0</v>
      </c>
      <c r="F28" s="91">
        <v>0</v>
      </c>
      <c r="G28" s="31">
        <v>0</v>
      </c>
      <c r="H28" s="91">
        <v>0</v>
      </c>
    </row>
    <row r="29" spans="1:8" s="14" customFormat="1">
      <c r="A29" s="148">
        <v>8</v>
      </c>
      <c r="B29" s="108" t="s">
        <v>214</v>
      </c>
      <c r="C29" s="31">
        <f t="shared" si="0"/>
        <v>932</v>
      </c>
      <c r="D29" s="91">
        <f t="shared" si="1"/>
        <v>239.20000000000002</v>
      </c>
      <c r="E29" s="31">
        <v>167</v>
      </c>
      <c r="F29" s="91">
        <v>40.35</v>
      </c>
      <c r="G29" s="31">
        <v>1099</v>
      </c>
      <c r="H29" s="91">
        <v>279.55</v>
      </c>
    </row>
    <row r="30" spans="1:8" s="4" customFormat="1">
      <c r="A30" s="444" t="s">
        <v>128</v>
      </c>
      <c r="B30" s="439"/>
      <c r="C30" s="115">
        <f t="shared" si="0"/>
        <v>953</v>
      </c>
      <c r="D30" s="116">
        <f t="shared" si="1"/>
        <v>549.54</v>
      </c>
      <c r="E30" s="273">
        <v>240</v>
      </c>
      <c r="F30" s="95">
        <v>104.56</v>
      </c>
      <c r="G30" s="115">
        <f>SUM(G22:G29)</f>
        <v>1193</v>
      </c>
      <c r="H30" s="115">
        <f t="shared" ref="H30" si="4">SUM(H22:H29)</f>
        <v>654.09999999999991</v>
      </c>
    </row>
    <row r="31" spans="1:8">
      <c r="A31" s="148">
        <v>1</v>
      </c>
      <c r="B31" s="41" t="s">
        <v>27</v>
      </c>
      <c r="C31" s="31">
        <f t="shared" si="0"/>
        <v>28</v>
      </c>
      <c r="D31" s="91">
        <f t="shared" si="1"/>
        <v>557.27</v>
      </c>
      <c r="E31" s="31">
        <v>3222</v>
      </c>
      <c r="F31" s="91">
        <v>2547.36</v>
      </c>
      <c r="G31" s="31">
        <v>3250</v>
      </c>
      <c r="H31" s="91">
        <v>3104.63</v>
      </c>
    </row>
    <row r="32" spans="1:8" s="4" customFormat="1">
      <c r="A32" s="435" t="s">
        <v>129</v>
      </c>
      <c r="B32" s="436"/>
      <c r="C32" s="115">
        <f>C31</f>
        <v>28</v>
      </c>
      <c r="D32" s="116">
        <f>D31</f>
        <v>557.27</v>
      </c>
      <c r="E32" s="273">
        <v>3222</v>
      </c>
      <c r="F32" s="95">
        <v>2547.36</v>
      </c>
      <c r="G32" s="115">
        <f>G31</f>
        <v>3250</v>
      </c>
      <c r="H32" s="116">
        <f>H31</f>
        <v>3104.63</v>
      </c>
    </row>
    <row r="33" spans="1:8">
      <c r="A33" s="148">
        <v>1</v>
      </c>
      <c r="B33" s="41" t="s">
        <v>28</v>
      </c>
      <c r="C33" s="31">
        <f t="shared" si="0"/>
        <v>11258</v>
      </c>
      <c r="D33" s="91">
        <f t="shared" si="1"/>
        <v>7724.95</v>
      </c>
      <c r="E33" s="274">
        <v>734</v>
      </c>
      <c r="F33" s="275">
        <v>432.63</v>
      </c>
      <c r="G33" s="49">
        <v>11992</v>
      </c>
      <c r="H33" s="91">
        <v>8157.58</v>
      </c>
    </row>
    <row r="34" spans="1:8" s="4" customFormat="1">
      <c r="A34" s="435" t="s">
        <v>224</v>
      </c>
      <c r="B34" s="436"/>
      <c r="C34" s="115">
        <f>C33</f>
        <v>11258</v>
      </c>
      <c r="D34" s="116">
        <f t="shared" si="1"/>
        <v>7724.95</v>
      </c>
      <c r="E34" s="273">
        <v>734</v>
      </c>
      <c r="F34" s="95">
        <v>432.63</v>
      </c>
      <c r="G34" s="121">
        <f>G33</f>
        <v>11992</v>
      </c>
      <c r="H34" s="122">
        <f>SUM(H33)</f>
        <v>8157.58</v>
      </c>
    </row>
    <row r="35" spans="1:8" ht="18.75" customHeight="1">
      <c r="A35" s="148">
        <v>1</v>
      </c>
      <c r="B35" s="41" t="s">
        <v>29</v>
      </c>
      <c r="C35" s="31">
        <v>0</v>
      </c>
      <c r="D35" s="91">
        <v>0</v>
      </c>
      <c r="E35" s="270">
        <v>0</v>
      </c>
      <c r="F35" s="270">
        <v>0</v>
      </c>
      <c r="G35" s="276">
        <v>412</v>
      </c>
      <c r="H35" s="103">
        <v>73028.929999999993</v>
      </c>
    </row>
    <row r="36" spans="1:8" s="4" customFormat="1" ht="18.75" customHeight="1">
      <c r="A36" s="432" t="s">
        <v>120</v>
      </c>
      <c r="B36" s="433"/>
      <c r="C36" s="115">
        <f t="shared" si="0"/>
        <v>14305</v>
      </c>
      <c r="D36" s="116">
        <f t="shared" si="1"/>
        <v>89830.87</v>
      </c>
      <c r="E36" s="277">
        <f>E21+E30+E32+E34+E35</f>
        <v>13191</v>
      </c>
      <c r="F36" s="163">
        <f t="shared" ref="F36" si="5">F21+F30+F32+F34+F35</f>
        <v>9460.15</v>
      </c>
      <c r="G36" s="163">
        <f>G21+G30+G32+G34+G35</f>
        <v>27496</v>
      </c>
      <c r="H36" s="164">
        <f>H21+H30+H32+H34+H35</f>
        <v>99291.01999999999</v>
      </c>
    </row>
    <row r="1048576" spans="10:17">
      <c r="J1048576">
        <f>SUM(J38:J1048575)</f>
        <v>0</v>
      </c>
      <c r="L1048576">
        <f t="shared" ref="L1048576:Q1048576" si="6">SUM(L38:L1048575)</f>
        <v>0</v>
      </c>
      <c r="M1048576">
        <f t="shared" si="6"/>
        <v>0</v>
      </c>
      <c r="N1048576">
        <f t="shared" si="6"/>
        <v>0</v>
      </c>
      <c r="O1048576">
        <f t="shared" si="6"/>
        <v>0</v>
      </c>
      <c r="P1048576">
        <f t="shared" si="6"/>
        <v>0</v>
      </c>
      <c r="Q1048576">
        <f t="shared" si="6"/>
        <v>0</v>
      </c>
    </row>
  </sheetData>
  <sortState ref="J5:Q20">
    <sortCondition ref="J4"/>
  </sortState>
  <mergeCells count="12">
    <mergeCell ref="A2:H2"/>
    <mergeCell ref="A34:B34"/>
    <mergeCell ref="A36:B36"/>
    <mergeCell ref="A1:H1"/>
    <mergeCell ref="A21:B21"/>
    <mergeCell ref="A30:B30"/>
    <mergeCell ref="A32:B32"/>
    <mergeCell ref="C3:D3"/>
    <mergeCell ref="E3:F3"/>
    <mergeCell ref="G3:H3"/>
    <mergeCell ref="A3:A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CONTENTS</vt:lpstr>
      <vt:lpstr>Banking Pro</vt:lpstr>
      <vt:lpstr>Bank CD</vt:lpstr>
      <vt:lpstr>Dist CD</vt:lpstr>
      <vt:lpstr>Business</vt:lpstr>
      <vt:lpstr>Seg ADV</vt:lpstr>
      <vt:lpstr>Total Prio</vt:lpstr>
      <vt:lpstr>Crop</vt:lpstr>
      <vt:lpstr>Details Agri</vt:lpstr>
      <vt:lpstr>Agri</vt:lpstr>
      <vt:lpstr>Prio MSME</vt:lpstr>
      <vt:lpstr>Ser</vt:lpstr>
      <vt:lpstr>KCC</vt:lpstr>
      <vt:lpstr>MSME</vt:lpstr>
      <vt:lpstr>Housing</vt:lpstr>
      <vt:lpstr>Education</vt:lpstr>
      <vt:lpstr>Weaker</vt:lpstr>
      <vt:lpstr>Minority</vt:lpstr>
      <vt:lpstr>Tea</vt:lpstr>
      <vt:lpstr>SHG</vt:lpstr>
      <vt:lpstr>No Frill</vt:lpstr>
      <vt:lpstr>PMEGP</vt:lpstr>
      <vt:lpstr>PMEGP REC</vt:lpstr>
      <vt:lpstr>Bakijai</vt:lpstr>
      <vt:lpstr>Mudra</vt:lpstr>
      <vt:lpstr>SSS</vt:lpstr>
      <vt:lpstr>SUI</vt:lpstr>
      <vt:lpstr>NULM</vt:lpstr>
      <vt:lpstr>DIGITISATION</vt:lpstr>
      <vt:lpstr>DATA SEEDING</vt:lpstr>
      <vt:lpstr>NRLM</vt:lpstr>
      <vt:lpstr>ACP Target</vt:lpstr>
      <vt:lpstr>ACP SUB SEC Achive</vt:lpstr>
      <vt:lpstr>Per ACP Achiv</vt:lpstr>
      <vt:lpstr>Blocks</vt:lpstr>
      <vt:lpstr>FLC</vt:lpstr>
      <vt:lpstr>DCC</vt:lpstr>
      <vt:lpstr>Agri!Print_Area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5838088</cp:lastModifiedBy>
  <cp:lastPrinted>2020-04-04T06:45:47Z</cp:lastPrinted>
  <dcterms:created xsi:type="dcterms:W3CDTF">2019-04-06T06:13:00Z</dcterms:created>
  <dcterms:modified xsi:type="dcterms:W3CDTF">2020-04-04T07:13:49Z</dcterms:modified>
</cp:coreProperties>
</file>